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05" windowWidth="14205" windowHeight="9120" tabRatio="855" activeTab="0"/>
  </bookViews>
  <sheets>
    <sheet name="2018" sheetId="1" r:id="rId1"/>
  </sheets>
  <definedNames>
    <definedName name="_xlnm.Print_Titles" localSheetId="0">'2018'!$6:$7</definedName>
  </definedNames>
  <calcPr fullCalcOnLoad="1"/>
</workbook>
</file>

<file path=xl/sharedStrings.xml><?xml version="1.0" encoding="utf-8"?>
<sst xmlns="http://schemas.openxmlformats.org/spreadsheetml/2006/main" count="1865" uniqueCount="377">
  <si>
    <t>Социальное обеспечение населения</t>
  </si>
  <si>
    <t>Сельское хозяйство и рыболовство</t>
  </si>
  <si>
    <t>ВСЕГО РАСХОДОВ</t>
  </si>
  <si>
    <t>Другие вопросы в области  образования</t>
  </si>
  <si>
    <t>Общеэкономические вопросы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</si>
  <si>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</si>
  <si>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</si>
  <si>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</si>
  <si>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</si>
  <si>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</si>
  <si>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</si>
  <si>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</si>
  <si>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</si>
  <si>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</si>
  <si>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</si>
  <si>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</si>
  <si>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</si>
  <si>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</si>
  <si>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03</t>
  </si>
  <si>
    <t>Другие общегосударственные вопросы</t>
  </si>
  <si>
    <t xml:space="preserve"> </t>
  </si>
  <si>
    <t>09</t>
  </si>
  <si>
    <t>11</t>
  </si>
  <si>
    <t>Благоустройство</t>
  </si>
  <si>
    <t>13</t>
  </si>
  <si>
    <t>Массовый спорт</t>
  </si>
  <si>
    <t>Спорт высших достижений</t>
  </si>
  <si>
    <t>Другие вопросы в области здравоохранения</t>
  </si>
  <si>
    <t>Мероприятия в области образования</t>
  </si>
  <si>
    <t>Содержание казённых учреждений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</si>
  <si>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</si>
  <si>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</si>
  <si>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</si>
  <si>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Другие вопросы в области культуры, кинематографии</t>
  </si>
  <si>
    <t>Социальное обеспечение и иные выплаты населению</t>
  </si>
  <si>
    <t>Физическая культура и спорт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</si>
  <si>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</si>
  <si>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</si>
  <si>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</si>
  <si>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</si>
  <si>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</si>
  <si>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безопасности общеобразовательного процесса</t>
  </si>
  <si>
    <t>Поддержка молодых специалистов</t>
  </si>
  <si>
    <t>Вовлечение молодёжи в социально-значимую практику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</si>
  <si>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</si>
  <si>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</si>
  <si>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</si>
  <si>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</si>
  <si>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Развитие кадрового потенциала в системе мунициипального управления</t>
  </si>
  <si>
    <t>Совершенствование предоставления муниципальных услуг</t>
  </si>
  <si>
    <t>Муниципальная программа "Обеспечение законности, правопорядка и общественной безопасности в Великоустюгском муниципальном районе на 2015-2020 годы"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</si>
  <si>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</si>
  <si>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Организационные мероприятия</t>
  </si>
  <si>
    <t>Взаимодействие органов местного самоуправления с предприятими, организациями, учреждениями. Развитие системы подготовки персонала в организациях района, повышение их профессионального уровня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</si>
  <si>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</si>
  <si>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</si>
  <si>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Жилищное хозяйство</t>
  </si>
  <si>
    <t>Обеспечение сохранности архивных документов</t>
  </si>
  <si>
    <t>Улучшение условий для пользователей архивной информации</t>
  </si>
  <si>
    <t>Предоставление молодым семьям социальных выплат на приобретение (строительство) жилья</t>
  </si>
  <si>
    <t>Предупреждение экстремизма и терроризма</t>
  </si>
  <si>
    <t>Привлечение общественности к охране общественного порядка</t>
  </si>
  <si>
    <t>(тыс. рублей)</t>
  </si>
  <si>
    <t>Культура, кинематография</t>
  </si>
  <si>
    <t>РЗ</t>
  </si>
  <si>
    <t>ПР</t>
  </si>
  <si>
    <t>КВР</t>
  </si>
  <si>
    <t>КЦСР</t>
  </si>
  <si>
    <t>Муниципальная программа "Устойчивое развитие сельских территорий Великоустюгского муниципального района на 2014-2017 годы и на период до 2020 года"</t>
  </si>
  <si>
    <t>Образование</t>
  </si>
  <si>
    <t>Жилищно-коммунальное хозяйство</t>
  </si>
  <si>
    <t>Культура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</si>
  <si>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</si>
  <si>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</si>
  <si>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</si>
  <si>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Другие вопросы в области образования</t>
  </si>
  <si>
    <t>Социальная политика</t>
  </si>
  <si>
    <t>Здравоохранение</t>
  </si>
  <si>
    <t>Наименование</t>
  </si>
  <si>
    <t>Создание условий для духовно-нравственного, патриотического и гражданско-правового воспитания молодёжи, формирования позитивного отношения у молодых людей к военной службе и положительной мотивации относительно прохождения военной службы по призыву и по контракту</t>
  </si>
  <si>
    <t>Повышение эффективности реализации молодёжной политики в муниципальных образованиях Великоустюгского района</t>
  </si>
  <si>
    <t>Информационное обеспечение туристкой деятельностии и продвижение туристского продукта района</t>
  </si>
  <si>
    <t>Предупреждение беспризорности, безнадзорности, профилактика правонарушений несовершенолетних</t>
  </si>
  <si>
    <t>Противодействие незаконному обороту наркотиков, снижение масштабов злоупортебления алкогольной продукцией, профилактика алкоголизма и наркомании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</si>
  <si>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</si>
  <si>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Мероприятия по обеспечению безопасности образовательного процесса</t>
  </si>
  <si>
    <t>Профилактика незаконного оборота наркотиков, зависимости от психоактивных вешеств, снижение масштабов злоупотребления алкогольной продукции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</si>
  <si>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</si>
  <si>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Иные закупки товаров, работ и услуг для обеспечения государственных (муниципальных) нужд</t>
  </si>
  <si>
    <t>240</t>
  </si>
  <si>
    <t xml:space="preserve"> Субсидии бюджетным учреждениям</t>
  </si>
  <si>
    <t>Уплата налогов, сборов и иных платежей</t>
  </si>
  <si>
    <t>110</t>
  </si>
  <si>
    <t>850</t>
  </si>
  <si>
    <t>Расходы на выплаты персоналу государственных (муниципальных) органов</t>
  </si>
  <si>
    <t>120</t>
  </si>
  <si>
    <t>610</t>
  </si>
  <si>
    <t>620</t>
  </si>
  <si>
    <t>Субсидии автономным учреждениям</t>
  </si>
  <si>
    <t>360</t>
  </si>
  <si>
    <t>Иные выплаты населению</t>
  </si>
  <si>
    <t>Иные межбюджетные трансферты</t>
  </si>
  <si>
    <t>540</t>
  </si>
  <si>
    <t>320</t>
  </si>
  <si>
    <t>Социальные выплаты гражданам, кроме публичных нормативных социальных выплат</t>
  </si>
  <si>
    <t>340</t>
  </si>
  <si>
    <t>Стипендии</t>
  </si>
  <si>
    <t>350</t>
  </si>
  <si>
    <t>Премии, гранты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</si>
  <si>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</si>
  <si>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</si>
  <si>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Дорожная деятельность в отношении автомобильных дорог местного значения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</si>
  <si>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</si>
  <si>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</si>
  <si>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</si>
  <si>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</si>
  <si>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</si>
  <si>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</si>
  <si>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</si>
  <si>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</si>
  <si>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08 0 04 00000</t>
  </si>
  <si>
    <t>08 0 04 00010</t>
  </si>
  <si>
    <t>10 0 00 00000</t>
  </si>
  <si>
    <t>10 0 00 00010</t>
  </si>
  <si>
    <t>10 0 00 00020</t>
  </si>
  <si>
    <t>10 0 00 00030</t>
  </si>
  <si>
    <t>16 0 00 00000</t>
  </si>
  <si>
    <t>16 0 00 00010</t>
  </si>
  <si>
    <t>16 0 00 00030</t>
  </si>
  <si>
    <t>18 0 00 00000</t>
  </si>
  <si>
    <t>18 0 03 00000</t>
  </si>
  <si>
    <t>18 0 03 00010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</si>
  <si>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</si>
  <si>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Обеспечение деятельности финансового управления как исполнителя Программы</t>
  </si>
  <si>
    <t>18 0 03 72210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</si>
  <si>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</si>
  <si>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Муниципальная программа "Управление муниципальными финансами Великоустюгского муниципального района на 2016-2020 годы"</t>
  </si>
  <si>
    <t>Дотации на выравнивание бюджетной обеспеченности субъектов Российской Федерации и муниципальных образований</t>
  </si>
  <si>
    <t>18 0 01 00000</t>
  </si>
  <si>
    <t>18 0 01 00010</t>
  </si>
  <si>
    <t>510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</si>
  <si>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</si>
  <si>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Выравнивание бюджетной обеспеченности муниципальных образований района</t>
  </si>
  <si>
    <t>Дотации</t>
  </si>
  <si>
    <t>18 0 01 72220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</si>
  <si>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</si>
  <si>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Иные дотации</t>
  </si>
  <si>
    <t>18 0 01 00020</t>
  </si>
  <si>
    <t>Поддержка мер по обеспечению сбалансированности бюджетов поселений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</si>
  <si>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</si>
  <si>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</si>
  <si>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</si>
  <si>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</si>
  <si>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</si>
  <si>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</si>
  <si>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</si>
  <si>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</si>
  <si>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01 0 01 72010</t>
  </si>
  <si>
    <t>01 0 01 72020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</si>
  <si>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</si>
  <si>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</si>
  <si>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</si>
  <si>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</si>
  <si>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</si>
  <si>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</si>
  <si>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</si>
  <si>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</si>
  <si>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</si>
  <si>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01 0 02 00070</t>
  </si>
  <si>
    <t>01 0 00 00000</t>
  </si>
  <si>
    <t>01 0 03 00000</t>
  </si>
  <si>
    <t>01 0 03 00020</t>
  </si>
  <si>
    <t>01 0 03 00040</t>
  </si>
  <si>
    <t>07 0 00 00000</t>
  </si>
  <si>
    <t>07 0 01 00000</t>
  </si>
  <si>
    <t>07 0 01 00020</t>
  </si>
  <si>
    <t>07 0 01 00040</t>
  </si>
  <si>
    <t>07 0 01 00050</t>
  </si>
  <si>
    <t>07 0 01 71060</t>
  </si>
  <si>
    <t>07 0 02 00000</t>
  </si>
  <si>
    <t>07 0 02 00010</t>
  </si>
  <si>
    <t>07 0 01 00010</t>
  </si>
  <si>
    <t>07 0 03 00000</t>
  </si>
  <si>
    <t>07 0 03 00010</t>
  </si>
  <si>
    <t>07 0 03 00020</t>
  </si>
  <si>
    <t>Создание новых объектов показа и новых туристских маршрутов</t>
  </si>
  <si>
    <t>Подготовка кадров для сферы туризма</t>
  </si>
  <si>
    <t>04 0 00 00000</t>
  </si>
  <si>
    <t>04 0 00 00040</t>
  </si>
  <si>
    <t>04 0 00 00010</t>
  </si>
  <si>
    <t>Муниципальная программа "Создание условий для улучшения кадровой ситуации в бюджетных учреждениях здравоохранения Великоустюгского муниципального района на 2016-2020 годы"</t>
  </si>
  <si>
    <t>Выплаты стипендии и оплата прохождения подготовки по второй специальности</t>
  </si>
  <si>
    <t>Единовременные выплаты</t>
  </si>
  <si>
    <t>Обеспечение жильём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</si>
  <si>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</si>
  <si>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Премии , гранты</t>
  </si>
  <si>
    <t>02 0 03 00000</t>
  </si>
  <si>
    <t>02 0 03 00010</t>
  </si>
  <si>
    <t>02 0 03 00020</t>
  </si>
  <si>
    <t>02 0 03 00030</t>
  </si>
  <si>
    <t>02 0 03 00050</t>
  </si>
  <si>
    <t>02 0 00 00000</t>
  </si>
  <si>
    <t>03 0 00 00010</t>
  </si>
  <si>
    <t>02 0 01 00000</t>
  </si>
  <si>
    <t>02 0 01 00010</t>
  </si>
  <si>
    <t>02 0 01 00020</t>
  </si>
  <si>
    <t>02 0 01 00050</t>
  </si>
  <si>
    <t>02 0 02 00000</t>
  </si>
  <si>
    <t>02 0 02 00040</t>
  </si>
  <si>
    <t>12 0 00 00000</t>
  </si>
  <si>
    <t>12 0 00 00010</t>
  </si>
  <si>
    <t>12 0 00 00040</t>
  </si>
  <si>
    <t>12 0 00 00050</t>
  </si>
  <si>
    <t>12 0 00 00060</t>
  </si>
  <si>
    <t>09 0 00 00000</t>
  </si>
  <si>
    <t>09 0 01 00000</t>
  </si>
  <si>
    <t>Субсидии на обеспечение жильем молодых семей</t>
  </si>
  <si>
    <t>09 0 01 L0200</t>
  </si>
  <si>
    <t>Муниципальная программа "Обеспечение жильём молодых семей Великоустюгского района" на 2015-2020 годы</t>
  </si>
  <si>
    <t>07 0 01 S1060</t>
  </si>
  <si>
    <t>06 0 00 00000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</si>
  <si>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</si>
  <si>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06 0 02 00000</t>
  </si>
  <si>
    <t>06 0 02 72190</t>
  </si>
  <si>
    <t>06 0 03 00000</t>
  </si>
  <si>
    <t>06 0 03 72190</t>
  </si>
  <si>
    <t>15 0 00 00000</t>
  </si>
  <si>
    <t>15 0 01 00000</t>
  </si>
  <si>
    <t>Капитальный ремонт, ремонт и содержание автомобильных дорог местного значения</t>
  </si>
  <si>
    <t>15 0 01 00010</t>
  </si>
  <si>
    <t>15 0 01 00020</t>
  </si>
  <si>
    <t xml:space="preserve">Межбюджетные трансферты, передаваемые в бюджеты  городских (сельских) поселений за счет средств дорожного фонда </t>
  </si>
  <si>
    <t>17 0 00 00000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</si>
  <si>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</si>
  <si>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 xml:space="preserve">17 0 01 00000 </t>
  </si>
  <si>
    <t>Строительство (приобретение) жилья для граждан, проживающих в сельских поселениях  муниципального района</t>
  </si>
  <si>
    <t>03 0 00 00000</t>
  </si>
  <si>
    <t>03 0 00 00020</t>
  </si>
  <si>
    <t>03 0 00 00040</t>
  </si>
  <si>
    <t>03 0 00 00050</t>
  </si>
  <si>
    <t>03 0  00 00000</t>
  </si>
  <si>
    <t>04 0 00 00020</t>
  </si>
  <si>
    <t>04 0 00 00030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</si>
  <si>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</si>
  <si>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</si>
  <si>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</si>
  <si>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</si>
  <si>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</si>
  <si>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</si>
  <si>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</si>
  <si>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Информационно-просветительские мероприятия, в том числе повышение квалификации кадрового состава</t>
  </si>
  <si>
    <t>02 0 01 00030</t>
  </si>
  <si>
    <t>12 0 00 00030</t>
  </si>
  <si>
    <t>12 0 00 00020</t>
  </si>
  <si>
    <t>Информационное обеспечение развития физической культуры</t>
  </si>
  <si>
    <t>Публичные нормативные социальные выплаты гражданам</t>
  </si>
  <si>
    <t>310</t>
  </si>
  <si>
    <t>08 0 03 72250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</si>
  <si>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</si>
  <si>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</si>
  <si>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</si>
  <si>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</si>
  <si>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администрации района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</si>
  <si>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</si>
  <si>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Муниципальная программа "Основные направления кадровой политики в Великоустюгском муниципальном районе на 2017-2019 годы"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</si>
  <si>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</si>
  <si>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</si>
  <si>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</si>
  <si>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</si>
  <si>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</si>
  <si>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</si>
  <si>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</si>
  <si>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</si>
  <si>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08 0 04 72060</t>
  </si>
  <si>
    <t>08 0 04 72140</t>
  </si>
  <si>
    <t>08 0 04 72180</t>
  </si>
  <si>
    <t>Материально-техническое обеспечение физического воспитания и развития физической культуры и спорта</t>
  </si>
  <si>
    <t>12 0 00 00070</t>
  </si>
  <si>
    <t>Пенсионное обеспечение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</si>
  <si>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</si>
  <si>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>15 0 01 S1350</t>
  </si>
  <si>
    <t>Дорожное хозяйство (дорожные фонды)</t>
  </si>
  <si>
    <t>19 0 00 00000</t>
  </si>
  <si>
    <t>Транспорт</t>
  </si>
  <si>
    <t>Оказание имущественной и финансовой поддержки субъектам малого и среднего предпринимательства</t>
  </si>
  <si>
    <t>19 0 02 00000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</si>
  <si>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</si>
  <si>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</si>
  <si>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</si>
  <si>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</si>
  <si>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Расходы на выплаты персоналу казённых учреждений</t>
  </si>
  <si>
    <t>06 0 02 00010</t>
  </si>
  <si>
    <t>Содержание казённого учреждения</t>
  </si>
  <si>
    <t>Дополнительное образование детей</t>
  </si>
  <si>
    <t>Предупреждение беспризорности, безнадзорности, профилактика правонарушений несовершеннолетних</t>
  </si>
  <si>
    <t>Социальная профилактика лиц, находящихся в трудной жизненной ситуации (ТЖС), и лиц без определенного места жительства</t>
  </si>
  <si>
    <t>Организация и кадровое обеспечение</t>
  </si>
  <si>
    <t>Социальные выплаты гражданам,кроме публичных нормативных социальных выплат</t>
  </si>
  <si>
    <t xml:space="preserve">Муниципальная программа «Совершенствование системы управления и распоряжения земельно-имущественным комплексом Великоустюгского муниципального района»  на 2018-2020 годы
</t>
  </si>
  <si>
    <t>23 0 00 00000</t>
  </si>
  <si>
    <t>23 0 01 00000</t>
  </si>
  <si>
    <t>Мероприятия по управлению и распоряжению муниципальным имуществом</t>
  </si>
  <si>
    <t>Мероприятия по рациональному использованию земельного комплекса района</t>
  </si>
  <si>
    <t>23 0 02 00000</t>
  </si>
  <si>
    <t>23 0 03 00000</t>
  </si>
  <si>
    <t>Расходы на выплату персоналу государственных (муниципальных) органов</t>
  </si>
  <si>
    <t>Общее и дополнительное образование</t>
  </si>
  <si>
    <t>24 0 00 00000</t>
  </si>
  <si>
    <t xml:space="preserve">Муниципальная программа «Модернизация системы коммунальной инфраструктуры на территории Великоустюгского муниципального района на 2018-2023 годы и на перспективу до 2027 года"
</t>
  </si>
  <si>
    <t xml:space="preserve">Коммунальное хозяйство </t>
  </si>
  <si>
    <t>24 0 01 00000</t>
  </si>
  <si>
    <t>17 0 01 L5671</t>
  </si>
  <si>
    <t>07 0 01 00070</t>
  </si>
  <si>
    <t>24 0 01 00010</t>
  </si>
  <si>
    <t>Финансовое обеспечение переданных полномочий по организации в границах поселений электро-, тепло-, газо-, и водоснабжения населения, водоотведения, снабжения населения топливом (в том числе мероприятия по ремонту систем коммунальной инфраструктуры)</t>
  </si>
  <si>
    <t>Содержание и ремонт систем коммунальной инфраструктуры</t>
  </si>
  <si>
    <t xml:space="preserve"> Субсидии автономным учреждениям</t>
  </si>
  <si>
    <t>08 0 06 00000</t>
  </si>
  <si>
    <t>08 0 06 02000</t>
  </si>
  <si>
    <t>08 0 06 02030</t>
  </si>
  <si>
    <t>08 0 06 02040</t>
  </si>
  <si>
    <t>18 0 06 00000</t>
  </si>
  <si>
    <t>18 0 06 02000</t>
  </si>
  <si>
    <t>18 0 06 02090</t>
  </si>
  <si>
    <t>Межбюджетные трансферты</t>
  </si>
  <si>
    <t>Межбюджетные трансферты на выполнение полномочий городских (сельских) поселений</t>
  </si>
  <si>
    <t>Межбюджетные трансферты на выполнение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</si>
  <si>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в области архитектуры и градостроительства</t>
  </si>
  <si>
    <t>Межбюджетные трансферты на осуществление полномочий по определению поставщиков (подрядчиков, исполнителей)</t>
  </si>
  <si>
    <t>Физическая культура</t>
  </si>
  <si>
    <t>Межбюджетные трансферты на выполнение полномочий в области физической культуры и спорта</t>
  </si>
  <si>
    <t>12 0 06 00000</t>
  </si>
  <si>
    <t>12 0 06 02000</t>
  </si>
  <si>
    <t>12 0 06 02070</t>
  </si>
  <si>
    <t>902,1</t>
  </si>
  <si>
    <t>7882,8</t>
  </si>
  <si>
    <t>12 0 00 00080</t>
  </si>
  <si>
    <t>Содержание мест массового спортивного отдыха</t>
  </si>
  <si>
    <t xml:space="preserve">Молодёжная политика </t>
  </si>
  <si>
    <t>Молодёжная политика</t>
  </si>
  <si>
    <t xml:space="preserve">Межбюджетные трансферты общего характера бюджетам бюджетной системы Российской Федерации 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</si>
  <si>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</si>
  <si>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08 0 06 01000</t>
  </si>
  <si>
    <t>08 0 06 01090</t>
  </si>
  <si>
    <t>Межбюджетные трансферты, передаваемые в бюджеты  городских (сельских) поселений из районного бюджета</t>
  </si>
  <si>
    <t>Иные межбюджетные трансферты на обеспечение минимальных социальных гарантий</t>
  </si>
  <si>
    <t>7482,8</t>
  </si>
  <si>
    <t>02 0 06 00000</t>
  </si>
  <si>
    <t>02 0 06 02000</t>
  </si>
  <si>
    <t>Межбюджетные трансферты на выполнение полномочий по развитию библиотечного дела</t>
  </si>
  <si>
    <t>02 0 06 02060</t>
  </si>
  <si>
    <t>Межбюджетные трансферты на выполнение полномочий в области культуры</t>
  </si>
  <si>
    <t>02 0 06 02110</t>
  </si>
  <si>
    <t>03 0 06 00000</t>
  </si>
  <si>
    <t>03 0 06 02000</t>
  </si>
  <si>
    <t>Межбюджетные трансферты на выполнение полномочий в области молодёжной политики</t>
  </si>
  <si>
    <t>03 0 06 02120</t>
  </si>
  <si>
    <t>Капитальный ремонт, ремонт и содержание автомобильных дорог общего пользования местного значения с привлечением средств областного бюджета</t>
  </si>
  <si>
    <t>01 0 03 00060</t>
  </si>
  <si>
    <t>Обеспечение деятельности управления образования</t>
  </si>
  <si>
    <t>2019 год</t>
  </si>
  <si>
    <t>2020 год</t>
  </si>
  <si>
    <t xml:space="preserve">                                                                                               Приложение      26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.12.2017  №    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и плановый период 2019 и 2020 годов"                                                                                                                                                      </t>
  </si>
  <si>
    <t>Распределение бюджетных ассигнований на реализацию муниципальных программ на плановый период 2019 и 2020 годов</t>
  </si>
  <si>
    <t>Муниципальная  программа "Развитие системы образования Великоустюгского муниципального района на 2019-2023 годы"</t>
  </si>
  <si>
    <t>Муниципальная программа "Развитие  сети автомобильных дорог общего пользования местного значения Великоустюгского муниципального района и поселений на 2019-2023 годы"</t>
  </si>
  <si>
    <t>Муниципальная программа «Развитие малого и среднего предпринимательства в Великоустюгском муниципальном районе на 2019-2021 годы»</t>
  </si>
  <si>
    <t>Реконструкция, капитальные ремонты, ремонты зданий, в том числе проектно-изыскательские работы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</si>
  <si>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</si>
  <si>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Муниципальная программа "Развитие архивного дела в Великоустюгском муниципальном районе на 2019-2023 годы"</t>
  </si>
  <si>
    <t>Муниципальная программа "Развитие туризма в Великоустюгском муниципальном районе на 2019-2022 годы"</t>
  </si>
  <si>
    <t>Муниципальная  программа "Развитие физической культуры и спорта в Великоустюгском муниципальном районе на 2019-2023 годы"</t>
  </si>
  <si>
    <t>Муниципальная программа "Сохранение и развитие культуры и искусства Великоустюгского муниципального района" на 2019-2023 годы</t>
  </si>
  <si>
    <t>Подпрограмма "Развитие библиотечного дела в Великоустюгском муниципальном районе" на 2019-2023 годы</t>
  </si>
  <si>
    <t>Подпрограмма "Сохранение, восстановление и популяризация самобытной  традиционной культуры Великоустюгского района" на 2019-2023 годы</t>
  </si>
  <si>
    <t>Муниципальная программа "Создание условий для развития потенциала великоустюгской молодёжи" на 2019-2023 годы</t>
  </si>
  <si>
    <t>Подпрограмма "Искусство и образование, поддержка творческих инициатив" на 2019-2023 годы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</si>
</sst>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  <numFmt numFmtId="205" formatCode="#,##0.00;[Red]\-#,##0.00"/>
    <numFmt numFmtId="206" formatCode="#,##0.00;[Red]\-#,##0.00;0.00"/>
    <numFmt numFmtId="207" formatCode="0000000000"/>
    <numFmt numFmtId="208" formatCode="\1"/>
  </numFmts>
  <fonts count="59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3"/>
      <name val="Calibri"/>
      <family val="2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8"/>
      <color indexed="63"/>
      <name val="Times New Roman"/>
      <family val="1"/>
    </font>
    <font>
      <sz val="16"/>
      <color indexed="63"/>
      <name val="Times New Roman"/>
      <family val="1"/>
    </font>
    <font>
      <b/>
      <sz val="1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 locked="0"/>
    </xf>
  </cellStyleXfs>
  <cellXfs count="15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0" borderId="0" xfId="61" applyNumberFormat="1" applyFont="1" applyFill="1" applyBorder="1" applyAlignment="1" applyProtection="1">
      <alignment horizontal="right"/>
      <protection hidden="1"/>
    </xf>
    <xf numFmtId="0" fontId="1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52" fillId="0" borderId="11" xfId="61" applyNumberFormat="1" applyFont="1" applyFill="1" applyBorder="1" applyAlignment="1" applyProtection="1">
      <alignment horizontal="left" vertical="center" wrapText="1"/>
      <protection hidden="1"/>
    </xf>
    <xf numFmtId="49" fontId="52" fillId="0" borderId="12" xfId="0" applyNumberFormat="1" applyFont="1" applyFill="1" applyBorder="1" applyAlignment="1">
      <alignment horizontal="center"/>
    </xf>
    <xf numFmtId="49" fontId="52" fillId="0" borderId="12" xfId="40" applyNumberFormat="1" applyFont="1" applyFill="1" applyBorder="1" applyAlignment="1">
      <alignment horizontal="center"/>
      <protection/>
    </xf>
    <xf numFmtId="0" fontId="53" fillId="0" borderId="0" xfId="0" applyFont="1" applyFill="1" applyAlignment="1">
      <alignment/>
    </xf>
    <xf numFmtId="0" fontId="54" fillId="0" borderId="11" xfId="0" applyFont="1" applyFill="1" applyBorder="1" applyAlignment="1">
      <alignment horizontal="left" vertical="justify" wrapText="1"/>
    </xf>
    <xf numFmtId="49" fontId="54" fillId="0" borderId="12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 wrapText="1"/>
    </xf>
    <xf numFmtId="0" fontId="55" fillId="0" borderId="0" xfId="0" applyFont="1" applyFill="1" applyAlignment="1">
      <alignment/>
    </xf>
    <xf numFmtId="49" fontId="54" fillId="0" borderId="12" xfId="0" applyNumberFormat="1" applyFont="1" applyFill="1" applyBorder="1" applyAlignment="1">
      <alignment horizontal="center" wrapText="1"/>
    </xf>
    <xf numFmtId="49" fontId="52" fillId="0" borderId="12" xfId="0" applyNumberFormat="1" applyFont="1" applyFill="1" applyBorder="1" applyAlignment="1">
      <alignment horizontal="center" wrapText="1"/>
    </xf>
    <xf numFmtId="49" fontId="52" fillId="0" borderId="11" xfId="0" applyNumberFormat="1" applyFont="1" applyFill="1" applyBorder="1" applyAlignment="1">
      <alignment horizontal="left" vertical="top" wrapText="1"/>
    </xf>
    <xf numFmtId="49" fontId="52" fillId="0" borderId="13" xfId="0" applyNumberFormat="1" applyFont="1" applyFill="1" applyBorder="1" applyAlignment="1">
      <alignment horizontal="center"/>
    </xf>
    <xf numFmtId="49" fontId="52" fillId="0" borderId="14" xfId="0" applyNumberFormat="1" applyFont="1" applyFill="1" applyBorder="1" applyAlignment="1">
      <alignment horizontal="center"/>
    </xf>
    <xf numFmtId="49" fontId="54" fillId="0" borderId="12" xfId="40" applyNumberFormat="1" applyFont="1" applyFill="1" applyBorder="1" applyAlignment="1">
      <alignment horizontal="center"/>
      <protection/>
    </xf>
    <xf numFmtId="188" fontId="56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54" fillId="0" borderId="12" xfId="40" applyNumberFormat="1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vertical="center"/>
    </xf>
    <xf numFmtId="49" fontId="52" fillId="0" borderId="11" xfId="40" applyNumberFormat="1" applyFont="1" applyFill="1" applyBorder="1" applyAlignment="1">
      <alignment horizontal="left" vertical="justify" wrapText="1"/>
      <protection/>
    </xf>
    <xf numFmtId="49" fontId="52" fillId="0" borderId="11" xfId="0" applyNumberFormat="1" applyFont="1" applyFill="1" applyBorder="1" applyAlignment="1">
      <alignment horizontal="left" wrapText="1"/>
    </xf>
    <xf numFmtId="0" fontId="52" fillId="0" borderId="11" xfId="0" applyFont="1" applyFill="1" applyBorder="1" applyAlignment="1">
      <alignment horizontal="left" vertical="justify" wrapText="1"/>
    </xf>
    <xf numFmtId="0" fontId="52" fillId="0" borderId="11" xfId="61" applyNumberFormat="1" applyFont="1" applyFill="1" applyBorder="1" applyAlignment="1" applyProtection="1">
      <alignment horizontal="left" vertical="top" wrapText="1"/>
      <protection hidden="1"/>
    </xf>
    <xf numFmtId="49" fontId="57" fillId="0" borderId="12" xfId="40" applyNumberFormat="1" applyFont="1" applyFill="1" applyBorder="1" applyAlignment="1">
      <alignment horizontal="center"/>
      <protection/>
    </xf>
    <xf numFmtId="0" fontId="57" fillId="0" borderId="0" xfId="0" applyFont="1" applyFill="1" applyAlignment="1">
      <alignment/>
    </xf>
    <xf numFmtId="49" fontId="58" fillId="0" borderId="12" xfId="40" applyNumberFormat="1" applyFont="1" applyFill="1" applyBorder="1" applyAlignment="1">
      <alignment horizontal="center"/>
      <protection/>
    </xf>
    <xf numFmtId="0" fontId="53" fillId="0" borderId="0" xfId="0" applyFont="1" applyFill="1" applyAlignment="1">
      <alignment horizontal="center"/>
    </xf>
    <xf numFmtId="188" fontId="58" fillId="0" borderId="14" xfId="0" applyNumberFormat="1" applyFont="1" applyFill="1" applyBorder="1" applyAlignment="1">
      <alignment horizontal="right" wrapText="1"/>
    </xf>
    <xf numFmtId="188" fontId="56" fillId="0" borderId="14" xfId="0" applyNumberFormat="1" applyFont="1" applyFill="1" applyBorder="1" applyAlignment="1">
      <alignment horizontal="right" vertical="center" wrapText="1"/>
    </xf>
    <xf numFmtId="188" fontId="56" fillId="0" borderId="14" xfId="0" applyNumberFormat="1" applyFont="1" applyFill="1" applyBorder="1" applyAlignment="1">
      <alignment/>
    </xf>
    <xf numFmtId="188" fontId="57" fillId="0" borderId="14" xfId="0" applyNumberFormat="1" applyFont="1" applyFill="1" applyBorder="1" applyAlignment="1">
      <alignment/>
    </xf>
    <xf numFmtId="188" fontId="58" fillId="0" borderId="14" xfId="0" applyNumberFormat="1" applyFont="1" applyFill="1" applyBorder="1" applyAlignment="1">
      <alignment/>
    </xf>
    <xf numFmtId="188" fontId="58" fillId="0" borderId="14" xfId="40" applyNumberFormat="1" applyFont="1" applyFill="1" applyBorder="1">
      <alignment/>
      <protection/>
    </xf>
    <xf numFmtId="188" fontId="56" fillId="0" borderId="14" xfId="40" applyNumberFormat="1" applyFont="1" applyFill="1" applyBorder="1">
      <alignment/>
      <protection/>
    </xf>
    <xf numFmtId="180" fontId="56" fillId="0" borderId="14" xfId="40" applyNumberFormat="1" applyFont="1" applyFill="1" applyBorder="1" applyAlignment="1">
      <alignment horizontal="right"/>
      <protection/>
    </xf>
    <xf numFmtId="180" fontId="56" fillId="0" borderId="14" xfId="0" applyNumberFormat="1" applyFont="1" applyFill="1" applyBorder="1" applyAlignment="1">
      <alignment horizontal="right"/>
    </xf>
    <xf numFmtId="188" fontId="58" fillId="0" borderId="14" xfId="0" applyNumberFormat="1" applyFont="1" applyFill="1" applyBorder="1" applyAlignment="1">
      <alignment horizontal="right"/>
    </xf>
    <xf numFmtId="188" fontId="56" fillId="0" borderId="14" xfId="0" applyNumberFormat="1" applyFont="1" applyFill="1" applyBorder="1" applyAlignment="1">
      <alignment horizontal="right"/>
    </xf>
    <xf numFmtId="188" fontId="56" fillId="0" borderId="14" xfId="0" applyNumberFormat="1" applyFont="1" applyFill="1" applyBorder="1" applyAlignment="1">
      <alignment horizontal="right" wrapText="1"/>
    </xf>
    <xf numFmtId="188" fontId="58" fillId="0" borderId="14" xfId="0" applyNumberFormat="1" applyFont="1" applyFill="1" applyBorder="1" applyAlignment="1">
      <alignment horizontal="right" vertical="center"/>
    </xf>
    <xf numFmtId="188" fontId="56" fillId="0" borderId="14" xfId="40" applyNumberFormat="1" applyFont="1" applyFill="1" applyBorder="1" applyAlignment="1">
      <alignment horizontal="right"/>
      <protection/>
    </xf>
    <xf numFmtId="49" fontId="56" fillId="0" borderId="14" xfId="0" applyNumberFormat="1" applyFont="1" applyFill="1" applyBorder="1" applyAlignment="1">
      <alignment horizontal="right"/>
    </xf>
    <xf numFmtId="0" fontId="56" fillId="0" borderId="14" xfId="0" applyFont="1" applyFill="1" applyBorder="1" applyAlignment="1">
      <alignment/>
    </xf>
    <xf numFmtId="180" fontId="58" fillId="0" borderId="14" xfId="0" applyNumberFormat="1" applyFont="1" applyFill="1" applyBorder="1" applyAlignment="1">
      <alignment horizontal="right"/>
    </xf>
    <xf numFmtId="180" fontId="58" fillId="0" borderId="14" xfId="0" applyNumberFormat="1" applyFont="1" applyFill="1" applyBorder="1" applyAlignment="1">
      <alignment/>
    </xf>
    <xf numFmtId="180" fontId="56" fillId="0" borderId="14" xfId="0" applyNumberFormat="1" applyFont="1" applyFill="1" applyBorder="1" applyAlignment="1">
      <alignment/>
    </xf>
    <xf numFmtId="49" fontId="52" fillId="0" borderId="11" xfId="0" applyNumberFormat="1" applyFont="1" applyFill="1" applyBorder="1" applyAlignment="1">
      <alignment horizontal="left" vertical="justify" wrapText="1"/>
    </xf>
    <xf numFmtId="0" fontId="52" fillId="0" borderId="11" xfId="61" applyNumberFormat="1" applyFont="1" applyFill="1" applyBorder="1" applyAlignment="1" applyProtection="1">
      <alignment horizontal="left" wrapText="1"/>
      <protection hidden="1"/>
    </xf>
    <xf numFmtId="49" fontId="52" fillId="0" borderId="11" xfId="0" applyNumberFormat="1" applyFont="1" applyFill="1" applyBorder="1" applyAlignment="1">
      <alignment wrapText="1"/>
    </xf>
    <xf numFmtId="49" fontId="54" fillId="0" borderId="11" xfId="40" applyNumberFormat="1" applyFont="1" applyFill="1" applyBorder="1" applyAlignment="1">
      <alignment horizontal="left" vertical="justify" wrapText="1"/>
      <protection/>
    </xf>
    <xf numFmtId="0" fontId="54" fillId="0" borderId="11" xfId="40" applyFont="1" applyFill="1" applyBorder="1" applyAlignment="1">
      <alignment horizontal="left" vertical="justify" wrapText="1"/>
      <protection/>
    </xf>
    <xf numFmtId="0" fontId="52" fillId="0" borderId="11" xfId="0" applyFont="1" applyFill="1" applyBorder="1" applyAlignment="1">
      <alignment/>
    </xf>
    <xf numFmtId="0" fontId="52" fillId="0" borderId="11" xfId="0" applyNumberFormat="1" applyFont="1" applyFill="1" applyBorder="1" applyAlignment="1">
      <alignment horizontal="left" vertical="justify" wrapText="1"/>
    </xf>
    <xf numFmtId="49" fontId="54" fillId="0" borderId="11" xfId="0" applyNumberFormat="1" applyFont="1" applyFill="1" applyBorder="1" applyAlignment="1">
      <alignment horizontal="left" vertical="justify" wrapText="1"/>
    </xf>
    <xf numFmtId="0" fontId="52" fillId="0" borderId="11" xfId="62" applyNumberFormat="1" applyFont="1" applyFill="1" applyBorder="1" applyAlignment="1" applyProtection="1">
      <alignment wrapText="1"/>
      <protection hidden="1"/>
    </xf>
    <xf numFmtId="0" fontId="52" fillId="0" borderId="11" xfId="0" applyFont="1" applyFill="1" applyBorder="1" applyAlignment="1">
      <alignment horizontal="left" vertical="justify"/>
    </xf>
    <xf numFmtId="0" fontId="52" fillId="0" borderId="11" xfId="61" applyNumberFormat="1" applyFont="1" applyFill="1" applyBorder="1" applyAlignment="1" applyProtection="1">
      <alignment horizontal="left" vertical="justify" wrapText="1"/>
      <protection hidden="1"/>
    </xf>
    <xf numFmtId="49" fontId="54" fillId="0" borderId="11" xfId="40" applyNumberFormat="1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9" fontId="52" fillId="0" borderId="11" xfId="40" applyNumberFormat="1" applyFont="1" applyFill="1" applyBorder="1" applyAlignment="1">
      <alignment horizontal="left" vertical="center" wrapText="1"/>
      <protection/>
    </xf>
    <xf numFmtId="49" fontId="52" fillId="0" borderId="11" xfId="0" applyNumberFormat="1" applyFont="1" applyFill="1" applyBorder="1" applyAlignment="1">
      <alignment horizontal="left" vertical="center" wrapText="1"/>
    </xf>
    <xf numFmtId="0" fontId="52" fillId="0" borderId="11" xfId="40" applyNumberFormat="1" applyFont="1" applyFill="1" applyBorder="1" applyAlignment="1">
      <alignment horizontal="left" vertical="justify" wrapText="1"/>
      <protection/>
    </xf>
    <xf numFmtId="0" fontId="54" fillId="0" borderId="11" xfId="61" applyNumberFormat="1" applyFont="1" applyFill="1" applyBorder="1" applyAlignment="1" applyProtection="1">
      <alignment horizontal="left" vertical="center" wrapText="1"/>
      <protection hidden="1"/>
    </xf>
    <xf numFmtId="49" fontId="54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188" fontId="58" fillId="0" borderId="15" xfId="0" applyNumberFormat="1" applyFont="1" applyFill="1" applyBorder="1" applyAlignment="1">
      <alignment horizontal="right" wrapText="1"/>
    </xf>
    <xf numFmtId="188" fontId="56" fillId="0" borderId="15" xfId="0" applyNumberFormat="1" applyFont="1" applyFill="1" applyBorder="1" applyAlignment="1">
      <alignment horizontal="right" vertical="center" wrapText="1"/>
    </xf>
    <xf numFmtId="188" fontId="56" fillId="0" borderId="15" xfId="0" applyNumberFormat="1" applyFont="1" applyFill="1" applyBorder="1" applyAlignment="1">
      <alignment/>
    </xf>
    <xf numFmtId="188" fontId="57" fillId="0" borderId="15" xfId="0" applyNumberFormat="1" applyFont="1" applyFill="1" applyBorder="1" applyAlignment="1">
      <alignment/>
    </xf>
    <xf numFmtId="188" fontId="58" fillId="0" borderId="15" xfId="0" applyNumberFormat="1" applyFont="1" applyFill="1" applyBorder="1" applyAlignment="1">
      <alignment/>
    </xf>
    <xf numFmtId="188" fontId="58" fillId="0" borderId="15" xfId="40" applyNumberFormat="1" applyFont="1" applyFill="1" applyBorder="1">
      <alignment/>
      <protection/>
    </xf>
    <xf numFmtId="188" fontId="56" fillId="0" borderId="15" xfId="40" applyNumberFormat="1" applyFont="1" applyFill="1" applyBorder="1">
      <alignment/>
      <protection/>
    </xf>
    <xf numFmtId="180" fontId="56" fillId="0" borderId="15" xfId="40" applyNumberFormat="1" applyFont="1" applyFill="1" applyBorder="1" applyAlignment="1">
      <alignment horizontal="right"/>
      <protection/>
    </xf>
    <xf numFmtId="180" fontId="56" fillId="0" borderId="15" xfId="0" applyNumberFormat="1" applyFont="1" applyFill="1" applyBorder="1" applyAlignment="1">
      <alignment horizontal="right"/>
    </xf>
    <xf numFmtId="188" fontId="58" fillId="0" borderId="15" xfId="0" applyNumberFormat="1" applyFont="1" applyFill="1" applyBorder="1" applyAlignment="1">
      <alignment horizontal="right"/>
    </xf>
    <xf numFmtId="188" fontId="56" fillId="0" borderId="15" xfId="0" applyNumberFormat="1" applyFont="1" applyFill="1" applyBorder="1" applyAlignment="1">
      <alignment horizontal="right"/>
    </xf>
    <xf numFmtId="188" fontId="56" fillId="0" borderId="15" xfId="0" applyNumberFormat="1" applyFont="1" applyFill="1" applyBorder="1" applyAlignment="1">
      <alignment horizontal="right" wrapText="1"/>
    </xf>
    <xf numFmtId="188" fontId="58" fillId="0" borderId="15" xfId="0" applyNumberFormat="1" applyFont="1" applyFill="1" applyBorder="1" applyAlignment="1">
      <alignment horizontal="right" vertical="center"/>
    </xf>
    <xf numFmtId="188" fontId="56" fillId="0" borderId="15" xfId="40" applyNumberFormat="1" applyFont="1" applyFill="1" applyBorder="1" applyAlignment="1">
      <alignment horizontal="right"/>
      <protection/>
    </xf>
    <xf numFmtId="49" fontId="56" fillId="0" borderId="15" xfId="0" applyNumberFormat="1" applyFont="1" applyFill="1" applyBorder="1" applyAlignment="1">
      <alignment horizontal="right"/>
    </xf>
    <xf numFmtId="0" fontId="56" fillId="0" borderId="15" xfId="0" applyFont="1" applyFill="1" applyBorder="1" applyAlignment="1">
      <alignment/>
    </xf>
    <xf numFmtId="180" fontId="58" fillId="0" borderId="15" xfId="0" applyNumberFormat="1" applyFont="1" applyFill="1" applyBorder="1" applyAlignment="1">
      <alignment horizontal="right"/>
    </xf>
    <xf numFmtId="180" fontId="58" fillId="0" borderId="15" xfId="0" applyNumberFormat="1" applyFont="1" applyFill="1" applyBorder="1" applyAlignment="1">
      <alignment/>
    </xf>
    <xf numFmtId="180" fontId="56" fillId="0" borderId="15" xfId="0" applyNumberFormat="1" applyFont="1" applyFill="1" applyBorder="1" applyAlignment="1">
      <alignment/>
    </xf>
    <xf numFmtId="49" fontId="54" fillId="0" borderId="13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center" wrapText="1"/>
    </xf>
    <xf numFmtId="49" fontId="54" fillId="0" borderId="14" xfId="0" applyNumberFormat="1" applyFont="1" applyFill="1" applyBorder="1" applyAlignment="1">
      <alignment horizontal="center"/>
    </xf>
    <xf numFmtId="49" fontId="54" fillId="0" borderId="14" xfId="40" applyNumberFormat="1" applyFont="1" applyFill="1" applyBorder="1" applyAlignment="1">
      <alignment horizontal="center"/>
      <protection/>
    </xf>
    <xf numFmtId="49" fontId="52" fillId="0" borderId="13" xfId="0" applyNumberFormat="1" applyFont="1" applyFill="1" applyBorder="1" applyAlignment="1">
      <alignment horizontal="center" wrapText="1"/>
    </xf>
    <xf numFmtId="49" fontId="52" fillId="0" borderId="14" xfId="40" applyNumberFormat="1" applyFont="1" applyFill="1" applyBorder="1" applyAlignment="1">
      <alignment horizontal="center"/>
      <protection/>
    </xf>
    <xf numFmtId="49" fontId="52" fillId="0" borderId="13" xfId="40" applyNumberFormat="1" applyFont="1" applyFill="1" applyBorder="1" applyAlignment="1">
      <alignment horizontal="center"/>
      <protection/>
    </xf>
    <xf numFmtId="49" fontId="54" fillId="0" borderId="13" xfId="40" applyNumberFormat="1" applyFont="1" applyFill="1" applyBorder="1" applyAlignment="1">
      <alignment horizontal="center"/>
      <protection/>
    </xf>
    <xf numFmtId="0" fontId="54" fillId="0" borderId="13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wrapText="1"/>
    </xf>
    <xf numFmtId="49" fontId="54" fillId="0" borderId="13" xfId="40" applyNumberFormat="1" applyFont="1" applyFill="1" applyBorder="1" applyAlignment="1">
      <alignment horizontal="center" vertical="center"/>
      <protection/>
    </xf>
    <xf numFmtId="49" fontId="54" fillId="0" borderId="14" xfId="40" applyNumberFormat="1" applyFont="1" applyFill="1" applyBorder="1" applyAlignment="1">
      <alignment horizontal="center" vertical="center"/>
      <protection/>
    </xf>
    <xf numFmtId="49" fontId="57" fillId="0" borderId="14" xfId="40" applyNumberFormat="1" applyFont="1" applyFill="1" applyBorder="1" applyAlignment="1">
      <alignment horizontal="center"/>
      <protection/>
    </xf>
    <xf numFmtId="49" fontId="58" fillId="0" borderId="14" xfId="40" applyNumberFormat="1" applyFont="1" applyFill="1" applyBorder="1" applyAlignment="1">
      <alignment horizontal="center"/>
      <protection/>
    </xf>
    <xf numFmtId="0" fontId="54" fillId="0" borderId="16" xfId="0" applyFont="1" applyFill="1" applyBorder="1" applyAlignment="1">
      <alignment horizontal="left" vertical="justify" wrapText="1"/>
    </xf>
    <xf numFmtId="49" fontId="54" fillId="0" borderId="17" xfId="0" applyNumberFormat="1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wrapText="1"/>
    </xf>
    <xf numFmtId="188" fontId="58" fillId="0" borderId="20" xfId="0" applyNumberFormat="1" applyFont="1" applyFill="1" applyBorder="1" applyAlignment="1">
      <alignment horizontal="right" wrapText="1"/>
    </xf>
    <xf numFmtId="188" fontId="58" fillId="0" borderId="19" xfId="0" applyNumberFormat="1" applyFont="1" applyFill="1" applyBorder="1" applyAlignment="1">
      <alignment horizontal="right" wrapText="1"/>
    </xf>
    <xf numFmtId="0" fontId="52" fillId="0" borderId="21" xfId="0" applyFont="1" applyFill="1" applyBorder="1" applyAlignment="1">
      <alignment wrapText="1"/>
    </xf>
    <xf numFmtId="0" fontId="52" fillId="0" borderId="22" xfId="0" applyFont="1" applyFill="1" applyBorder="1" applyAlignment="1">
      <alignment horizontal="center"/>
    </xf>
    <xf numFmtId="49" fontId="52" fillId="0" borderId="23" xfId="0" applyNumberFormat="1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 wrapText="1"/>
    </xf>
    <xf numFmtId="180" fontId="56" fillId="0" borderId="25" xfId="0" applyNumberFormat="1" applyFont="1" applyFill="1" applyBorder="1" applyAlignment="1">
      <alignment/>
    </xf>
    <xf numFmtId="180" fontId="56" fillId="0" borderId="24" xfId="0" applyNumberFormat="1" applyFont="1" applyFill="1" applyBorder="1" applyAlignment="1">
      <alignment/>
    </xf>
    <xf numFmtId="49" fontId="54" fillId="0" borderId="26" xfId="0" applyNumberFormat="1" applyFont="1" applyFill="1" applyBorder="1" applyAlignment="1">
      <alignment horizontal="left" vertical="justify"/>
    </xf>
    <xf numFmtId="49" fontId="54" fillId="0" borderId="27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/>
    </xf>
    <xf numFmtId="49" fontId="54" fillId="0" borderId="29" xfId="0" applyNumberFormat="1" applyFont="1" applyFill="1" applyBorder="1" applyAlignment="1">
      <alignment horizontal="center"/>
    </xf>
    <xf numFmtId="188" fontId="58" fillId="0" borderId="30" xfId="0" applyNumberFormat="1" applyFont="1" applyFill="1" applyBorder="1" applyAlignment="1">
      <alignment horizontal="right"/>
    </xf>
    <xf numFmtId="188" fontId="58" fillId="0" borderId="29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left" vertical="justify" wrapText="1"/>
    </xf>
    <xf numFmtId="0" fontId="10" fillId="0" borderId="11" xfId="61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2" fillId="0" borderId="31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188" fontId="52" fillId="0" borderId="35" xfId="0" applyNumberFormat="1" applyFont="1" applyFill="1" applyBorder="1" applyAlignment="1">
      <alignment horizontal="center" vertical="center" wrapText="1"/>
    </xf>
    <xf numFmtId="188" fontId="52" fillId="0" borderId="36" xfId="0" applyNumberFormat="1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188" fontId="52" fillId="0" borderId="39" xfId="0" applyNumberFormat="1" applyFont="1" applyFill="1" applyBorder="1" applyAlignment="1">
      <alignment horizontal="center" vertical="center" wrapText="1"/>
    </xf>
    <xf numFmtId="188" fontId="52" fillId="0" borderId="40" xfId="0" applyNumberFormat="1" applyFont="1" applyFill="1" applyBorder="1" applyAlignment="1">
      <alignment horizontal="center" vertical="center" wrapText="1"/>
    </xf>
  </cellXfs>
  <cellStyles count="61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  <cellStyle name="Џђћ–…ќ’ќ›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tabSelected="1" zoomScale="65" zoomScaleNormal="65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70.625" style="1" customWidth="1"/>
    <col min="2" max="2" width="22.375" style="1" customWidth="1"/>
    <col min="3" max="3" width="10.625" style="4" customWidth="1"/>
    <col min="4" max="4" width="10.00390625" style="4" customWidth="1"/>
    <col min="5" max="5" width="11.00390625" style="2" customWidth="1"/>
    <col min="6" max="6" width="26.75390625" style="1" customWidth="1"/>
    <col min="7" max="7" width="28.00390625" style="1" customWidth="1"/>
    <col min="8" max="8" width="35.125" style="1" customWidth="1"/>
    <col min="9" max="16384" width="9.125" style="1" customWidth="1"/>
  </cols>
  <sheetData>
    <row r="1" spans="1:7" ht="101.25" customHeight="1">
      <c r="A1" s="8"/>
      <c r="B1" s="8"/>
      <c r="C1" s="13"/>
      <c r="D1" s="14"/>
      <c r="E1" s="134" t="s">
        <v>362</v>
      </c>
      <c r="F1" s="134"/>
      <c r="G1" s="135"/>
    </row>
    <row r="2" spans="1:5" ht="15" customHeight="1">
      <c r="A2" s="8"/>
      <c r="B2" s="8"/>
      <c r="C2" s="14"/>
      <c r="D2" s="14"/>
      <c r="E2" s="14"/>
    </row>
    <row r="3" spans="1:5" ht="25.5" customHeight="1">
      <c r="A3" s="10"/>
      <c r="B3" s="10"/>
      <c r="C3" s="14"/>
      <c r="D3" s="14"/>
      <c r="E3" s="14"/>
    </row>
    <row r="4" spans="1:7" ht="54.75" customHeight="1">
      <c r="A4" s="136" t="s">
        <v>363</v>
      </c>
      <c r="B4" s="136"/>
      <c r="C4" s="137"/>
      <c r="D4" s="137"/>
      <c r="E4" s="137"/>
      <c r="F4" s="138"/>
      <c r="G4" s="138"/>
    </row>
    <row r="5" spans="1:7" ht="20.25" customHeight="1" thickBot="1">
      <c r="A5" s="8"/>
      <c r="B5" s="8"/>
      <c r="C5" s="9"/>
      <c r="D5" s="9"/>
      <c r="E5" s="11"/>
      <c r="G5" s="12" t="s">
        <v>62</v>
      </c>
    </row>
    <row r="6" spans="1:7" s="18" customFormat="1" ht="36" customHeight="1">
      <c r="A6" s="145" t="s">
        <v>78</v>
      </c>
      <c r="B6" s="139" t="s">
        <v>67</v>
      </c>
      <c r="C6" s="141" t="s">
        <v>64</v>
      </c>
      <c r="D6" s="141" t="s">
        <v>65</v>
      </c>
      <c r="E6" s="147" t="s">
        <v>66</v>
      </c>
      <c r="F6" s="149" t="s">
        <v>360</v>
      </c>
      <c r="G6" s="143" t="s">
        <v>361</v>
      </c>
    </row>
    <row r="7" spans="1:7" s="18" customFormat="1" ht="62.25" customHeight="1" thickBot="1">
      <c r="A7" s="146"/>
      <c r="B7" s="140"/>
      <c r="C7" s="142"/>
      <c r="D7" s="142"/>
      <c r="E7" s="148"/>
      <c r="F7" s="150"/>
      <c r="G7" s="144"/>
    </row>
    <row r="8" spans="1:7" s="22" customFormat="1" ht="64.5" customHeight="1">
      <c r="A8" s="114" t="s">
        <v>364</v>
      </c>
      <c r="B8" s="115" t="s">
        <v>149</v>
      </c>
      <c r="C8" s="116"/>
      <c r="D8" s="116"/>
      <c r="E8" s="117"/>
      <c r="F8" s="118">
        <f>+F9</f>
        <v>864176.9</v>
      </c>
      <c r="G8" s="119">
        <f>+G9</f>
        <v>864176.9</v>
      </c>
    </row>
    <row r="9" spans="1:7" s="22" customFormat="1" ht="22.5">
      <c r="A9" s="19" t="s">
        <v>69</v>
      </c>
      <c r="B9" s="99" t="s">
        <v>149</v>
      </c>
      <c r="C9" s="23" t="s">
        <v>13</v>
      </c>
      <c r="D9" s="23" t="s">
        <v>10</v>
      </c>
      <c r="E9" s="100"/>
      <c r="F9" s="80">
        <f>+F10+F27+F52+F56+F44</f>
        <v>864176.9</v>
      </c>
      <c r="G9" s="41">
        <f>+G10+G27+G52+G56+G44</f>
        <v>864176.9</v>
      </c>
    </row>
    <row r="10" spans="1:7" s="18" customFormat="1" ht="23.25">
      <c r="A10" s="35" t="s">
        <v>5</v>
      </c>
      <c r="B10" s="26" t="s">
        <v>149</v>
      </c>
      <c r="C10" s="24" t="s">
        <v>13</v>
      </c>
      <c r="D10" s="24" t="s">
        <v>9</v>
      </c>
      <c r="E10" s="101"/>
      <c r="F10" s="81">
        <f>+F11</f>
        <v>330773.1</v>
      </c>
      <c r="G10" s="42">
        <f>+G11</f>
        <v>330773.1</v>
      </c>
    </row>
    <row r="11" spans="1:7" s="18" customFormat="1" ht="23.25">
      <c r="A11" s="60" t="s">
        <v>5</v>
      </c>
      <c r="B11" s="26" t="s">
        <v>150</v>
      </c>
      <c r="C11" s="16" t="s">
        <v>13</v>
      </c>
      <c r="D11" s="16" t="s">
        <v>9</v>
      </c>
      <c r="E11" s="27"/>
      <c r="F11" s="82">
        <f>+F12+F15+F17+F19+F21+F23+F25</f>
        <v>330773.1</v>
      </c>
      <c r="G11" s="43">
        <f>+G12+G15+G17+G19+G21+G23+G25</f>
        <v>330773.1</v>
      </c>
    </row>
    <row r="12" spans="1:7" s="18" customFormat="1" ht="37.5">
      <c r="A12" s="132" t="s">
        <v>367</v>
      </c>
      <c r="B12" s="26" t="s">
        <v>151</v>
      </c>
      <c r="C12" s="16" t="s">
        <v>13</v>
      </c>
      <c r="D12" s="16" t="s">
        <v>9</v>
      </c>
      <c r="E12" s="27"/>
      <c r="F12" s="82">
        <f>+F13+F14</f>
        <v>6980</v>
      </c>
      <c r="G12" s="43">
        <f>+G13+G14</f>
        <v>6980</v>
      </c>
    </row>
    <row r="13" spans="1:7" s="18" customFormat="1" ht="37.5">
      <c r="A13" s="15" t="s">
        <v>88</v>
      </c>
      <c r="B13" s="26" t="s">
        <v>151</v>
      </c>
      <c r="C13" s="16" t="s">
        <v>13</v>
      </c>
      <c r="D13" s="16" t="s">
        <v>9</v>
      </c>
      <c r="E13" s="27" t="s">
        <v>89</v>
      </c>
      <c r="F13" s="82">
        <v>5550</v>
      </c>
      <c r="G13" s="43">
        <v>5550</v>
      </c>
    </row>
    <row r="14" spans="1:7" s="18" customFormat="1" ht="23.25">
      <c r="A14" s="34" t="s">
        <v>90</v>
      </c>
      <c r="B14" s="26" t="s">
        <v>151</v>
      </c>
      <c r="C14" s="16" t="s">
        <v>13</v>
      </c>
      <c r="D14" s="16" t="s">
        <v>9</v>
      </c>
      <c r="E14" s="27" t="s">
        <v>96</v>
      </c>
      <c r="F14" s="82">
        <v>1430</v>
      </c>
      <c r="G14" s="43">
        <v>1430</v>
      </c>
    </row>
    <row r="15" spans="1:7" s="18" customFormat="1" ht="23.25">
      <c r="A15" s="60" t="s">
        <v>36</v>
      </c>
      <c r="B15" s="26" t="s">
        <v>152</v>
      </c>
      <c r="C15" s="16" t="s">
        <v>13</v>
      </c>
      <c r="D15" s="16" t="s">
        <v>9</v>
      </c>
      <c r="E15" s="27"/>
      <c r="F15" s="82">
        <f>+F16</f>
        <v>1050</v>
      </c>
      <c r="G15" s="43">
        <f>+G16</f>
        <v>1050</v>
      </c>
    </row>
    <row r="16" spans="1:7" s="18" customFormat="1" ht="23.25">
      <c r="A16" s="34" t="s">
        <v>90</v>
      </c>
      <c r="B16" s="26" t="s">
        <v>152</v>
      </c>
      <c r="C16" s="16" t="s">
        <v>13</v>
      </c>
      <c r="D16" s="16" t="s">
        <v>9</v>
      </c>
      <c r="E16" s="27" t="s">
        <v>96</v>
      </c>
      <c r="F16" s="82">
        <v>1050</v>
      </c>
      <c r="G16" s="43">
        <v>1050</v>
      </c>
    </row>
    <row r="17" spans="1:7" s="18" customFormat="1" ht="37.5">
      <c r="A17" s="60" t="s">
        <v>85</v>
      </c>
      <c r="B17" s="26" t="s">
        <v>153</v>
      </c>
      <c r="C17" s="16" t="s">
        <v>13</v>
      </c>
      <c r="D17" s="16" t="s">
        <v>9</v>
      </c>
      <c r="E17" s="27"/>
      <c r="F17" s="82">
        <f>+F18</f>
        <v>1300</v>
      </c>
      <c r="G17" s="43">
        <f>+G18</f>
        <v>1300</v>
      </c>
    </row>
    <row r="18" spans="1:7" s="18" customFormat="1" ht="23.25">
      <c r="A18" s="34" t="s">
        <v>90</v>
      </c>
      <c r="B18" s="26" t="s">
        <v>153</v>
      </c>
      <c r="C18" s="16" t="s">
        <v>13</v>
      </c>
      <c r="D18" s="16" t="s">
        <v>9</v>
      </c>
      <c r="E18" s="27" t="s">
        <v>96</v>
      </c>
      <c r="F18" s="82">
        <v>1300</v>
      </c>
      <c r="G18" s="43">
        <v>1300</v>
      </c>
    </row>
    <row r="19" spans="1:7" s="18" customFormat="1" ht="23.25">
      <c r="A19" s="60" t="s">
        <v>28</v>
      </c>
      <c r="B19" s="26" t="s">
        <v>154</v>
      </c>
      <c r="C19" s="16" t="s">
        <v>13</v>
      </c>
      <c r="D19" s="16" t="s">
        <v>9</v>
      </c>
      <c r="E19" s="27"/>
      <c r="F19" s="82">
        <f>+F20</f>
        <v>25</v>
      </c>
      <c r="G19" s="43">
        <f>+G20</f>
        <v>25</v>
      </c>
    </row>
    <row r="20" spans="1:7" s="18" customFormat="1" ht="23.25">
      <c r="A20" s="34" t="s">
        <v>90</v>
      </c>
      <c r="B20" s="26" t="s">
        <v>154</v>
      </c>
      <c r="C20" s="16" t="s">
        <v>13</v>
      </c>
      <c r="D20" s="16" t="s">
        <v>9</v>
      </c>
      <c r="E20" s="27" t="s">
        <v>96</v>
      </c>
      <c r="F20" s="82">
        <v>25</v>
      </c>
      <c r="G20" s="43">
        <v>25</v>
      </c>
    </row>
    <row r="21" spans="1:7" s="18" customFormat="1" ht="23.25">
      <c r="A21" s="60" t="s">
        <v>37</v>
      </c>
      <c r="B21" s="26" t="s">
        <v>155</v>
      </c>
      <c r="C21" s="16" t="s">
        <v>13</v>
      </c>
      <c r="D21" s="16" t="s">
        <v>9</v>
      </c>
      <c r="E21" s="27"/>
      <c r="F21" s="82">
        <f>+F22</f>
        <v>100508.4</v>
      </c>
      <c r="G21" s="43">
        <f>+G22</f>
        <v>100508.4</v>
      </c>
    </row>
    <row r="22" spans="1:7" s="18" customFormat="1" ht="23.25">
      <c r="A22" s="34" t="s">
        <v>90</v>
      </c>
      <c r="B22" s="26" t="s">
        <v>155</v>
      </c>
      <c r="C22" s="16" t="s">
        <v>13</v>
      </c>
      <c r="D22" s="16" t="s">
        <v>9</v>
      </c>
      <c r="E22" s="27" t="s">
        <v>96</v>
      </c>
      <c r="F22" s="82">
        <v>100508.4</v>
      </c>
      <c r="G22" s="43">
        <v>100508.4</v>
      </c>
    </row>
    <row r="23" spans="1:7" s="18" customFormat="1" ht="132">
      <c r="A23" s="133" t="s">
        <v>368</v>
      </c>
      <c r="B23" s="26" t="s">
        <v>157</v>
      </c>
      <c r="C23" s="16" t="s">
        <v>13</v>
      </c>
      <c r="D23" s="16" t="s">
        <v>9</v>
      </c>
      <c r="E23" s="27"/>
      <c r="F23" s="82">
        <f>+F24</f>
        <v>220409.7</v>
      </c>
      <c r="G23" s="43">
        <f>+G24</f>
        <v>220409.7</v>
      </c>
    </row>
    <row r="24" spans="1:7" s="18" customFormat="1" ht="23.25">
      <c r="A24" s="34" t="s">
        <v>90</v>
      </c>
      <c r="B24" s="26" t="s">
        <v>157</v>
      </c>
      <c r="C24" s="16" t="s">
        <v>13</v>
      </c>
      <c r="D24" s="16" t="s">
        <v>9</v>
      </c>
      <c r="E24" s="27" t="s">
        <v>96</v>
      </c>
      <c r="F24" s="82">
        <v>220409.7</v>
      </c>
      <c r="G24" s="43">
        <v>220409.7</v>
      </c>
    </row>
    <row r="25" spans="1:7" s="18" customFormat="1" ht="94.5">
      <c r="A25" s="61" t="s">
        <v>156</v>
      </c>
      <c r="B25" s="26" t="s">
        <v>158</v>
      </c>
      <c r="C25" s="16" t="s">
        <v>13</v>
      </c>
      <c r="D25" s="16" t="s">
        <v>9</v>
      </c>
      <c r="E25" s="27"/>
      <c r="F25" s="82">
        <f>+F26</f>
        <v>500</v>
      </c>
      <c r="G25" s="43">
        <f>+G26</f>
        <v>500</v>
      </c>
    </row>
    <row r="26" spans="1:7" s="18" customFormat="1" ht="23.25">
      <c r="A26" s="34" t="s">
        <v>90</v>
      </c>
      <c r="B26" s="26" t="s">
        <v>158</v>
      </c>
      <c r="C26" s="16" t="s">
        <v>13</v>
      </c>
      <c r="D26" s="16" t="s">
        <v>9</v>
      </c>
      <c r="E26" s="27" t="s">
        <v>96</v>
      </c>
      <c r="F26" s="82">
        <v>500</v>
      </c>
      <c r="G26" s="43">
        <v>500</v>
      </c>
    </row>
    <row r="27" spans="1:7" s="18" customFormat="1" ht="23.25">
      <c r="A27" s="60" t="s">
        <v>6</v>
      </c>
      <c r="B27" s="26" t="s">
        <v>149</v>
      </c>
      <c r="C27" s="16" t="s">
        <v>13</v>
      </c>
      <c r="D27" s="16" t="s">
        <v>15</v>
      </c>
      <c r="E27" s="27"/>
      <c r="F27" s="82">
        <f>+F28</f>
        <v>468861.2</v>
      </c>
      <c r="G27" s="43">
        <f>+G28</f>
        <v>468861.2</v>
      </c>
    </row>
    <row r="28" spans="1:7" s="18" customFormat="1" ht="23.25">
      <c r="A28" s="35" t="s">
        <v>6</v>
      </c>
      <c r="B28" s="26" t="s">
        <v>159</v>
      </c>
      <c r="C28" s="16" t="s">
        <v>13</v>
      </c>
      <c r="D28" s="16" t="s">
        <v>15</v>
      </c>
      <c r="E28" s="27"/>
      <c r="F28" s="82">
        <f>+F29+F34+F36+F38+F40+F42+F32</f>
        <v>468861.2</v>
      </c>
      <c r="G28" s="43">
        <f>+G29+G34+G36+G38+G40+G42+G32</f>
        <v>468861.2</v>
      </c>
    </row>
    <row r="29" spans="1:7" s="18" customFormat="1" ht="37.5">
      <c r="A29" s="132" t="s">
        <v>367</v>
      </c>
      <c r="B29" s="26" t="s">
        <v>160</v>
      </c>
      <c r="C29" s="16" t="s">
        <v>13</v>
      </c>
      <c r="D29" s="16" t="s">
        <v>15</v>
      </c>
      <c r="E29" s="27"/>
      <c r="F29" s="82">
        <f>+F30+F31</f>
        <v>13150</v>
      </c>
      <c r="G29" s="43">
        <f>+G30+G31</f>
        <v>13150</v>
      </c>
    </row>
    <row r="30" spans="1:7" s="18" customFormat="1" ht="37.5">
      <c r="A30" s="15" t="s">
        <v>88</v>
      </c>
      <c r="B30" s="26" t="s">
        <v>160</v>
      </c>
      <c r="C30" s="16" t="s">
        <v>13</v>
      </c>
      <c r="D30" s="16" t="s">
        <v>15</v>
      </c>
      <c r="E30" s="27" t="s">
        <v>89</v>
      </c>
      <c r="F30" s="82">
        <v>12150</v>
      </c>
      <c r="G30" s="43">
        <v>12150</v>
      </c>
    </row>
    <row r="31" spans="1:7" s="18" customFormat="1" ht="23.25">
      <c r="A31" s="34" t="s">
        <v>90</v>
      </c>
      <c r="B31" s="26" t="s">
        <v>160</v>
      </c>
      <c r="C31" s="16" t="s">
        <v>13</v>
      </c>
      <c r="D31" s="16" t="s">
        <v>15</v>
      </c>
      <c r="E31" s="27" t="s">
        <v>96</v>
      </c>
      <c r="F31" s="82">
        <v>1000</v>
      </c>
      <c r="G31" s="43">
        <v>1000</v>
      </c>
    </row>
    <row r="32" spans="1:7" s="18" customFormat="1" ht="23.25">
      <c r="A32" s="62" t="s">
        <v>38</v>
      </c>
      <c r="B32" s="26" t="s">
        <v>161</v>
      </c>
      <c r="C32" s="16" t="s">
        <v>13</v>
      </c>
      <c r="D32" s="16" t="s">
        <v>15</v>
      </c>
      <c r="E32" s="27"/>
      <c r="F32" s="82">
        <f>+F33</f>
        <v>500</v>
      </c>
      <c r="G32" s="43">
        <f>+G33</f>
        <v>500</v>
      </c>
    </row>
    <row r="33" spans="1:7" s="18" customFormat="1" ht="23.25">
      <c r="A33" s="34" t="s">
        <v>90</v>
      </c>
      <c r="B33" s="26" t="s">
        <v>161</v>
      </c>
      <c r="C33" s="16" t="s">
        <v>13</v>
      </c>
      <c r="D33" s="16" t="s">
        <v>15</v>
      </c>
      <c r="E33" s="27" t="s">
        <v>96</v>
      </c>
      <c r="F33" s="82">
        <v>500</v>
      </c>
      <c r="G33" s="43">
        <v>500</v>
      </c>
    </row>
    <row r="34" spans="1:7" s="18" customFormat="1" ht="37.5">
      <c r="A34" s="60" t="s">
        <v>85</v>
      </c>
      <c r="B34" s="26" t="s">
        <v>162</v>
      </c>
      <c r="C34" s="16" t="s">
        <v>13</v>
      </c>
      <c r="D34" s="16" t="s">
        <v>15</v>
      </c>
      <c r="E34" s="27"/>
      <c r="F34" s="82">
        <f>+F35</f>
        <v>1440.4</v>
      </c>
      <c r="G34" s="43">
        <f>+G35</f>
        <v>1440.4</v>
      </c>
    </row>
    <row r="35" spans="1:7" s="18" customFormat="1" ht="23.25">
      <c r="A35" s="34" t="s">
        <v>90</v>
      </c>
      <c r="B35" s="26" t="s">
        <v>162</v>
      </c>
      <c r="C35" s="16" t="s">
        <v>13</v>
      </c>
      <c r="D35" s="16" t="s">
        <v>15</v>
      </c>
      <c r="E35" s="27" t="s">
        <v>96</v>
      </c>
      <c r="F35" s="82">
        <v>1440.4</v>
      </c>
      <c r="G35" s="43">
        <v>1440.4</v>
      </c>
    </row>
    <row r="36" spans="1:7" s="18" customFormat="1" ht="23.25">
      <c r="A36" s="60" t="s">
        <v>28</v>
      </c>
      <c r="B36" s="26" t="s">
        <v>163</v>
      </c>
      <c r="C36" s="16" t="s">
        <v>13</v>
      </c>
      <c r="D36" s="16" t="s">
        <v>15</v>
      </c>
      <c r="E36" s="27"/>
      <c r="F36" s="82">
        <f>+F37</f>
        <v>415.4</v>
      </c>
      <c r="G36" s="43">
        <f>+G37</f>
        <v>415.4</v>
      </c>
    </row>
    <row r="37" spans="1:7" s="18" customFormat="1" ht="23.25">
      <c r="A37" s="34" t="s">
        <v>90</v>
      </c>
      <c r="B37" s="26" t="s">
        <v>163</v>
      </c>
      <c r="C37" s="16" t="s">
        <v>13</v>
      </c>
      <c r="D37" s="16" t="s">
        <v>15</v>
      </c>
      <c r="E37" s="27" t="s">
        <v>96</v>
      </c>
      <c r="F37" s="82">
        <v>415.4</v>
      </c>
      <c r="G37" s="43">
        <v>415.4</v>
      </c>
    </row>
    <row r="38" spans="1:7" s="18" customFormat="1" ht="37.5">
      <c r="A38" s="60" t="s">
        <v>40</v>
      </c>
      <c r="B38" s="26" t="s">
        <v>165</v>
      </c>
      <c r="C38" s="16" t="s">
        <v>13</v>
      </c>
      <c r="D38" s="16" t="s">
        <v>15</v>
      </c>
      <c r="E38" s="27"/>
      <c r="F38" s="82">
        <f>+F39</f>
        <v>149925</v>
      </c>
      <c r="G38" s="43">
        <f>+G39</f>
        <v>149925</v>
      </c>
    </row>
    <row r="39" spans="1:7" s="18" customFormat="1" ht="23.25">
      <c r="A39" s="34" t="s">
        <v>90</v>
      </c>
      <c r="B39" s="26" t="s">
        <v>165</v>
      </c>
      <c r="C39" s="16" t="s">
        <v>13</v>
      </c>
      <c r="D39" s="16" t="s">
        <v>15</v>
      </c>
      <c r="E39" s="27" t="s">
        <v>96</v>
      </c>
      <c r="F39" s="82">
        <v>149925</v>
      </c>
      <c r="G39" s="43">
        <v>149925</v>
      </c>
    </row>
    <row r="40" spans="1:7" s="18" customFormat="1" ht="132">
      <c r="A40" s="133" t="s">
        <v>368</v>
      </c>
      <c r="B40" s="26" t="s">
        <v>166</v>
      </c>
      <c r="C40" s="16" t="s">
        <v>13</v>
      </c>
      <c r="D40" s="16" t="s">
        <v>15</v>
      </c>
      <c r="E40" s="27"/>
      <c r="F40" s="82">
        <f>+F41</f>
        <v>282933.4</v>
      </c>
      <c r="G40" s="43">
        <f>+G41</f>
        <v>282933.4</v>
      </c>
    </row>
    <row r="41" spans="1:7" s="18" customFormat="1" ht="23.25">
      <c r="A41" s="34" t="s">
        <v>90</v>
      </c>
      <c r="B41" s="26" t="s">
        <v>166</v>
      </c>
      <c r="C41" s="16" t="s">
        <v>13</v>
      </c>
      <c r="D41" s="16" t="s">
        <v>15</v>
      </c>
      <c r="E41" s="27" t="s">
        <v>96</v>
      </c>
      <c r="F41" s="82">
        <v>282933.4</v>
      </c>
      <c r="G41" s="43">
        <v>282933.4</v>
      </c>
    </row>
    <row r="42" spans="1:7" s="18" customFormat="1" ht="94.5">
      <c r="A42" s="61" t="s">
        <v>156</v>
      </c>
      <c r="B42" s="26" t="s">
        <v>167</v>
      </c>
      <c r="C42" s="16" t="s">
        <v>13</v>
      </c>
      <c r="D42" s="16" t="s">
        <v>15</v>
      </c>
      <c r="E42" s="27"/>
      <c r="F42" s="82">
        <f>+F43</f>
        <v>20497</v>
      </c>
      <c r="G42" s="43">
        <f>+G43</f>
        <v>20497</v>
      </c>
    </row>
    <row r="43" spans="1:7" s="18" customFormat="1" ht="23.25">
      <c r="A43" s="34" t="s">
        <v>90</v>
      </c>
      <c r="B43" s="26" t="s">
        <v>167</v>
      </c>
      <c r="C43" s="16" t="s">
        <v>13</v>
      </c>
      <c r="D43" s="16" t="s">
        <v>15</v>
      </c>
      <c r="E43" s="27" t="s">
        <v>96</v>
      </c>
      <c r="F43" s="82">
        <v>20497</v>
      </c>
      <c r="G43" s="43">
        <v>20497</v>
      </c>
    </row>
    <row r="44" spans="1:7" s="18" customFormat="1" ht="20.25">
      <c r="A44" s="25" t="s">
        <v>293</v>
      </c>
      <c r="B44" s="26" t="s">
        <v>169</v>
      </c>
      <c r="C44" s="16" t="s">
        <v>13</v>
      </c>
      <c r="D44" s="16" t="s">
        <v>18</v>
      </c>
      <c r="E44" s="27"/>
      <c r="F44" s="83">
        <f>+F45</f>
        <v>18015.5</v>
      </c>
      <c r="G44" s="44">
        <f>+G45</f>
        <v>18015.5</v>
      </c>
    </row>
    <row r="45" spans="1:7" s="18" customFormat="1" ht="20.25">
      <c r="A45" s="25" t="s">
        <v>306</v>
      </c>
      <c r="B45" s="26" t="s">
        <v>159</v>
      </c>
      <c r="C45" s="16" t="s">
        <v>13</v>
      </c>
      <c r="D45" s="16" t="s">
        <v>18</v>
      </c>
      <c r="E45" s="27"/>
      <c r="F45" s="83">
        <f>+F46+F48+F50</f>
        <v>18015.5</v>
      </c>
      <c r="G45" s="44">
        <f>+G46+G48+G50</f>
        <v>18015.5</v>
      </c>
    </row>
    <row r="46" spans="1:7" s="18" customFormat="1" ht="37.5">
      <c r="A46" s="25" t="s">
        <v>85</v>
      </c>
      <c r="B46" s="26" t="s">
        <v>162</v>
      </c>
      <c r="C46" s="16" t="s">
        <v>13</v>
      </c>
      <c r="D46" s="16" t="s">
        <v>18</v>
      </c>
      <c r="E46" s="27"/>
      <c r="F46" s="83">
        <f>+F47</f>
        <v>169.6</v>
      </c>
      <c r="G46" s="44">
        <f>+G47</f>
        <v>169.6</v>
      </c>
    </row>
    <row r="47" spans="1:7" s="18" customFormat="1" ht="20.25">
      <c r="A47" s="25" t="s">
        <v>90</v>
      </c>
      <c r="B47" s="26" t="s">
        <v>162</v>
      </c>
      <c r="C47" s="16" t="s">
        <v>13</v>
      </c>
      <c r="D47" s="16" t="s">
        <v>18</v>
      </c>
      <c r="E47" s="27" t="s">
        <v>96</v>
      </c>
      <c r="F47" s="83">
        <v>169.6</v>
      </c>
      <c r="G47" s="44">
        <v>169.6</v>
      </c>
    </row>
    <row r="48" spans="1:7" s="18" customFormat="1" ht="20.25">
      <c r="A48" s="25" t="s">
        <v>28</v>
      </c>
      <c r="B48" s="26" t="s">
        <v>163</v>
      </c>
      <c r="C48" s="16" t="s">
        <v>13</v>
      </c>
      <c r="D48" s="16" t="s">
        <v>18</v>
      </c>
      <c r="E48" s="27"/>
      <c r="F48" s="83">
        <f>+F49</f>
        <v>284.6</v>
      </c>
      <c r="G48" s="44">
        <f>+G49</f>
        <v>284.6</v>
      </c>
    </row>
    <row r="49" spans="1:7" s="18" customFormat="1" ht="20.25">
      <c r="A49" s="25" t="s">
        <v>90</v>
      </c>
      <c r="B49" s="26" t="s">
        <v>163</v>
      </c>
      <c r="C49" s="16" t="s">
        <v>13</v>
      </c>
      <c r="D49" s="16" t="s">
        <v>18</v>
      </c>
      <c r="E49" s="27" t="s">
        <v>96</v>
      </c>
      <c r="F49" s="83">
        <v>284.6</v>
      </c>
      <c r="G49" s="44">
        <v>284.6</v>
      </c>
    </row>
    <row r="50" spans="1:7" s="18" customFormat="1" ht="37.5">
      <c r="A50" s="25" t="s">
        <v>39</v>
      </c>
      <c r="B50" s="26" t="s">
        <v>164</v>
      </c>
      <c r="C50" s="16" t="s">
        <v>13</v>
      </c>
      <c r="D50" s="16" t="s">
        <v>18</v>
      </c>
      <c r="E50" s="27"/>
      <c r="F50" s="83">
        <f>+F51</f>
        <v>17561.3</v>
      </c>
      <c r="G50" s="44">
        <f>+G51</f>
        <v>17561.3</v>
      </c>
    </row>
    <row r="51" spans="1:7" s="18" customFormat="1" ht="23.25">
      <c r="A51" s="25" t="s">
        <v>90</v>
      </c>
      <c r="B51" s="26" t="s">
        <v>164</v>
      </c>
      <c r="C51" s="16" t="s">
        <v>13</v>
      </c>
      <c r="D51" s="16" t="s">
        <v>18</v>
      </c>
      <c r="E51" s="27" t="s">
        <v>96</v>
      </c>
      <c r="F51" s="82">
        <v>17561.3</v>
      </c>
      <c r="G51" s="43">
        <v>17561.3</v>
      </c>
    </row>
    <row r="52" spans="1:7" s="18" customFormat="1" ht="23.25">
      <c r="A52" s="60" t="s">
        <v>338</v>
      </c>
      <c r="B52" s="26" t="s">
        <v>149</v>
      </c>
      <c r="C52" s="16" t="s">
        <v>13</v>
      </c>
      <c r="D52" s="16" t="s">
        <v>13</v>
      </c>
      <c r="E52" s="27"/>
      <c r="F52" s="82">
        <f aca="true" t="shared" si="0" ref="F52:G54">+F53</f>
        <v>2393.1</v>
      </c>
      <c r="G52" s="43">
        <f t="shared" si="0"/>
        <v>2393.1</v>
      </c>
    </row>
    <row r="53" spans="1:7" s="18" customFormat="1" ht="23.25">
      <c r="A53" s="35" t="s">
        <v>6</v>
      </c>
      <c r="B53" s="26" t="s">
        <v>159</v>
      </c>
      <c r="C53" s="16" t="s">
        <v>13</v>
      </c>
      <c r="D53" s="16" t="s">
        <v>13</v>
      </c>
      <c r="E53" s="27"/>
      <c r="F53" s="82">
        <f t="shared" si="0"/>
        <v>2393.1</v>
      </c>
      <c r="G53" s="43">
        <f t="shared" si="0"/>
        <v>2393.1</v>
      </c>
    </row>
    <row r="54" spans="1:7" s="18" customFormat="1" ht="37.5">
      <c r="A54" s="60" t="s">
        <v>8</v>
      </c>
      <c r="B54" s="26" t="s">
        <v>168</v>
      </c>
      <c r="C54" s="16" t="s">
        <v>13</v>
      </c>
      <c r="D54" s="16" t="s">
        <v>13</v>
      </c>
      <c r="E54" s="27"/>
      <c r="F54" s="82">
        <f t="shared" si="0"/>
        <v>2393.1</v>
      </c>
      <c r="G54" s="43">
        <f t="shared" si="0"/>
        <v>2393.1</v>
      </c>
    </row>
    <row r="55" spans="1:7" s="18" customFormat="1" ht="23.25">
      <c r="A55" s="34" t="s">
        <v>90</v>
      </c>
      <c r="B55" s="26" t="s">
        <v>168</v>
      </c>
      <c r="C55" s="16" t="s">
        <v>13</v>
      </c>
      <c r="D55" s="16" t="s">
        <v>13</v>
      </c>
      <c r="E55" s="27" t="s">
        <v>96</v>
      </c>
      <c r="F55" s="82">
        <v>2393.1</v>
      </c>
      <c r="G55" s="43">
        <v>2393.1</v>
      </c>
    </row>
    <row r="56" spans="1:7" s="18" customFormat="1" ht="23.25">
      <c r="A56" s="60" t="s">
        <v>3</v>
      </c>
      <c r="B56" s="26" t="s">
        <v>169</v>
      </c>
      <c r="C56" s="16" t="s">
        <v>13</v>
      </c>
      <c r="D56" s="16" t="s">
        <v>21</v>
      </c>
      <c r="E56" s="27"/>
      <c r="F56" s="82">
        <f>+F57</f>
        <v>44134.00000000001</v>
      </c>
      <c r="G56" s="43">
        <f>+G57</f>
        <v>44134.00000000001</v>
      </c>
    </row>
    <row r="57" spans="1:7" s="18" customFormat="1" ht="23.25">
      <c r="A57" s="60" t="s">
        <v>3</v>
      </c>
      <c r="B57" s="26" t="s">
        <v>170</v>
      </c>
      <c r="C57" s="16" t="s">
        <v>13</v>
      </c>
      <c r="D57" s="16" t="s">
        <v>21</v>
      </c>
      <c r="E57" s="27"/>
      <c r="F57" s="82">
        <f>+F58+F62+F66</f>
        <v>44134.00000000001</v>
      </c>
      <c r="G57" s="43">
        <f>+G58+G62+G66</f>
        <v>44134.00000000001</v>
      </c>
    </row>
    <row r="58" spans="1:7" s="18" customFormat="1" ht="23.25">
      <c r="A58" s="33" t="s">
        <v>28</v>
      </c>
      <c r="B58" s="26" t="s">
        <v>171</v>
      </c>
      <c r="C58" s="16" t="s">
        <v>13</v>
      </c>
      <c r="D58" s="16" t="s">
        <v>21</v>
      </c>
      <c r="E58" s="27"/>
      <c r="F58" s="82">
        <f>+F59+F60+F61</f>
        <v>918.4</v>
      </c>
      <c r="G58" s="43">
        <f>+G59+G60+G61</f>
        <v>918.4</v>
      </c>
    </row>
    <row r="59" spans="1:7" s="18" customFormat="1" ht="37.5">
      <c r="A59" s="15" t="s">
        <v>94</v>
      </c>
      <c r="B59" s="26" t="s">
        <v>171</v>
      </c>
      <c r="C59" s="16" t="s">
        <v>13</v>
      </c>
      <c r="D59" s="16" t="s">
        <v>21</v>
      </c>
      <c r="E59" s="27" t="s">
        <v>95</v>
      </c>
      <c r="F59" s="83">
        <v>150</v>
      </c>
      <c r="G59" s="44">
        <v>150</v>
      </c>
    </row>
    <row r="60" spans="1:7" s="18" customFormat="1" ht="37.5">
      <c r="A60" s="15" t="s">
        <v>88</v>
      </c>
      <c r="B60" s="26" t="s">
        <v>171</v>
      </c>
      <c r="C60" s="16" t="s">
        <v>13</v>
      </c>
      <c r="D60" s="16" t="s">
        <v>21</v>
      </c>
      <c r="E60" s="27" t="s">
        <v>89</v>
      </c>
      <c r="F60" s="83">
        <v>115</v>
      </c>
      <c r="G60" s="44">
        <v>115</v>
      </c>
    </row>
    <row r="61" spans="1:7" s="18" customFormat="1" ht="20.25">
      <c r="A61" s="34" t="s">
        <v>90</v>
      </c>
      <c r="B61" s="26" t="s">
        <v>171</v>
      </c>
      <c r="C61" s="16" t="s">
        <v>13</v>
      </c>
      <c r="D61" s="16" t="s">
        <v>21</v>
      </c>
      <c r="E61" s="27" t="s">
        <v>96</v>
      </c>
      <c r="F61" s="83">
        <v>653.4</v>
      </c>
      <c r="G61" s="44">
        <v>653.4</v>
      </c>
    </row>
    <row r="62" spans="1:7" s="18" customFormat="1" ht="23.25">
      <c r="A62" s="60" t="s">
        <v>29</v>
      </c>
      <c r="B62" s="26" t="s">
        <v>172</v>
      </c>
      <c r="C62" s="16" t="s">
        <v>13</v>
      </c>
      <c r="D62" s="16" t="s">
        <v>21</v>
      </c>
      <c r="E62" s="27"/>
      <c r="F62" s="82">
        <f>+F63+F64+F65</f>
        <v>37365.8</v>
      </c>
      <c r="G62" s="43">
        <f>+G63+G64+G65</f>
        <v>37365.8</v>
      </c>
    </row>
    <row r="63" spans="1:7" s="18" customFormat="1" ht="23.25">
      <c r="A63" s="15" t="s">
        <v>290</v>
      </c>
      <c r="B63" s="26" t="s">
        <v>172</v>
      </c>
      <c r="C63" s="16" t="s">
        <v>13</v>
      </c>
      <c r="D63" s="16" t="s">
        <v>21</v>
      </c>
      <c r="E63" s="27" t="s">
        <v>92</v>
      </c>
      <c r="F63" s="82">
        <f>33736.4+610.6</f>
        <v>34347</v>
      </c>
      <c r="G63" s="43">
        <f>33736.4+610.6</f>
        <v>34347</v>
      </c>
    </row>
    <row r="64" spans="1:7" s="18" customFormat="1" ht="37.5">
      <c r="A64" s="15" t="s">
        <v>88</v>
      </c>
      <c r="B64" s="26" t="s">
        <v>172</v>
      </c>
      <c r="C64" s="16" t="s">
        <v>13</v>
      </c>
      <c r="D64" s="16" t="s">
        <v>21</v>
      </c>
      <c r="E64" s="27" t="s">
        <v>89</v>
      </c>
      <c r="F64" s="82">
        <v>2970.9</v>
      </c>
      <c r="G64" s="43">
        <v>2970.9</v>
      </c>
    </row>
    <row r="65" spans="1:7" s="18" customFormat="1" ht="23.25">
      <c r="A65" s="15" t="s">
        <v>91</v>
      </c>
      <c r="B65" s="26" t="s">
        <v>172</v>
      </c>
      <c r="C65" s="16" t="s">
        <v>13</v>
      </c>
      <c r="D65" s="16" t="s">
        <v>21</v>
      </c>
      <c r="E65" s="27" t="s">
        <v>93</v>
      </c>
      <c r="F65" s="82">
        <v>47.9</v>
      </c>
      <c r="G65" s="43">
        <v>47.9</v>
      </c>
    </row>
    <row r="66" spans="1:7" s="18" customFormat="1" ht="23.25">
      <c r="A66" s="60" t="s">
        <v>359</v>
      </c>
      <c r="B66" s="26" t="s">
        <v>358</v>
      </c>
      <c r="C66" s="16" t="s">
        <v>13</v>
      </c>
      <c r="D66" s="16" t="s">
        <v>21</v>
      </c>
      <c r="E66" s="27"/>
      <c r="F66" s="82">
        <f>+F67+F68</f>
        <v>5849.8</v>
      </c>
      <c r="G66" s="43">
        <f>+G67+G68</f>
        <v>5849.8</v>
      </c>
    </row>
    <row r="67" spans="1:7" s="18" customFormat="1" ht="37.5">
      <c r="A67" s="15" t="s">
        <v>94</v>
      </c>
      <c r="B67" s="26" t="s">
        <v>358</v>
      </c>
      <c r="C67" s="16" t="s">
        <v>13</v>
      </c>
      <c r="D67" s="16" t="s">
        <v>21</v>
      </c>
      <c r="E67" s="27" t="s">
        <v>95</v>
      </c>
      <c r="F67" s="82">
        <v>5448.900000000001</v>
      </c>
      <c r="G67" s="43">
        <v>5448.900000000001</v>
      </c>
    </row>
    <row r="68" spans="1:7" s="18" customFormat="1" ht="37.5">
      <c r="A68" s="15" t="s">
        <v>88</v>
      </c>
      <c r="B68" s="26" t="s">
        <v>358</v>
      </c>
      <c r="C68" s="16" t="s">
        <v>13</v>
      </c>
      <c r="D68" s="16" t="s">
        <v>21</v>
      </c>
      <c r="E68" s="27" t="s">
        <v>89</v>
      </c>
      <c r="F68" s="82">
        <v>400.9</v>
      </c>
      <c r="G68" s="43">
        <v>400.9</v>
      </c>
    </row>
    <row r="69" spans="1:7" s="22" customFormat="1" ht="56.25">
      <c r="A69" s="63" t="s">
        <v>372</v>
      </c>
      <c r="B69" s="99" t="s">
        <v>201</v>
      </c>
      <c r="C69" s="20"/>
      <c r="D69" s="20"/>
      <c r="E69" s="102"/>
      <c r="F69" s="84">
        <f>+F70+F81</f>
        <v>101785.93</v>
      </c>
      <c r="G69" s="45">
        <f>+G70+G81</f>
        <v>105631.3</v>
      </c>
    </row>
    <row r="70" spans="1:7" s="22" customFormat="1" ht="22.5">
      <c r="A70" s="63" t="s">
        <v>69</v>
      </c>
      <c r="B70" s="99" t="s">
        <v>201</v>
      </c>
      <c r="C70" s="20" t="s">
        <v>13</v>
      </c>
      <c r="D70" s="20" t="s">
        <v>10</v>
      </c>
      <c r="E70" s="102"/>
      <c r="F70" s="84">
        <f>+F71</f>
        <v>38467.9</v>
      </c>
      <c r="G70" s="45">
        <f>+G71</f>
        <v>40302.9</v>
      </c>
    </row>
    <row r="71" spans="1:7" s="18" customFormat="1" ht="23.25">
      <c r="A71" s="33" t="s">
        <v>293</v>
      </c>
      <c r="B71" s="26" t="s">
        <v>201</v>
      </c>
      <c r="C71" s="16" t="s">
        <v>13</v>
      </c>
      <c r="D71" s="16" t="s">
        <v>18</v>
      </c>
      <c r="E71" s="27"/>
      <c r="F71" s="82">
        <f>+F72</f>
        <v>38467.9</v>
      </c>
      <c r="G71" s="43">
        <f>+G72</f>
        <v>40302.9</v>
      </c>
    </row>
    <row r="72" spans="1:7" s="18" customFormat="1" ht="37.5">
      <c r="A72" s="35" t="s">
        <v>376</v>
      </c>
      <c r="B72" s="26" t="s">
        <v>196</v>
      </c>
      <c r="C72" s="16" t="s">
        <v>13</v>
      </c>
      <c r="D72" s="16" t="s">
        <v>18</v>
      </c>
      <c r="E72" s="27"/>
      <c r="F72" s="82">
        <f>F73+F75+F77+F79</f>
        <v>38467.9</v>
      </c>
      <c r="G72" s="43">
        <f>G73+G75+G77+G79</f>
        <v>40302.9</v>
      </c>
    </row>
    <row r="73" spans="1:7" s="18" customFormat="1" ht="21.75" customHeight="1">
      <c r="A73" s="60" t="s">
        <v>41</v>
      </c>
      <c r="B73" s="26" t="s">
        <v>197</v>
      </c>
      <c r="C73" s="16" t="s">
        <v>13</v>
      </c>
      <c r="D73" s="16" t="s">
        <v>18</v>
      </c>
      <c r="E73" s="27"/>
      <c r="F73" s="82">
        <f>+F74</f>
        <v>430</v>
      </c>
      <c r="G73" s="43">
        <f>+G74</f>
        <v>200</v>
      </c>
    </row>
    <row r="74" spans="1:7" s="18" customFormat="1" ht="23.25">
      <c r="A74" s="34" t="s">
        <v>90</v>
      </c>
      <c r="B74" s="26" t="s">
        <v>197</v>
      </c>
      <c r="C74" s="16" t="s">
        <v>13</v>
      </c>
      <c r="D74" s="16" t="s">
        <v>18</v>
      </c>
      <c r="E74" s="27" t="s">
        <v>96</v>
      </c>
      <c r="F74" s="82">
        <v>430</v>
      </c>
      <c r="G74" s="43">
        <v>200</v>
      </c>
    </row>
    <row r="75" spans="1:7" s="18" customFormat="1" ht="24.75" customHeight="1">
      <c r="A75" s="34" t="s">
        <v>38</v>
      </c>
      <c r="B75" s="26" t="s">
        <v>198</v>
      </c>
      <c r="C75" s="16" t="s">
        <v>13</v>
      </c>
      <c r="D75" s="16" t="s">
        <v>18</v>
      </c>
      <c r="E75" s="27"/>
      <c r="F75" s="82">
        <f>+F76</f>
        <v>440</v>
      </c>
      <c r="G75" s="43">
        <f>+G76</f>
        <v>485</v>
      </c>
    </row>
    <row r="76" spans="1:7" s="18" customFormat="1" ht="23.25">
      <c r="A76" s="34" t="s">
        <v>90</v>
      </c>
      <c r="B76" s="26" t="s">
        <v>198</v>
      </c>
      <c r="C76" s="16" t="s">
        <v>13</v>
      </c>
      <c r="D76" s="16" t="s">
        <v>18</v>
      </c>
      <c r="E76" s="27" t="s">
        <v>96</v>
      </c>
      <c r="F76" s="82">
        <v>440</v>
      </c>
      <c r="G76" s="43">
        <v>485</v>
      </c>
    </row>
    <row r="77" spans="1:7" s="18" customFormat="1" ht="23.25">
      <c r="A77" s="60" t="s">
        <v>42</v>
      </c>
      <c r="B77" s="26" t="s">
        <v>199</v>
      </c>
      <c r="C77" s="16" t="s">
        <v>13</v>
      </c>
      <c r="D77" s="16" t="s">
        <v>18</v>
      </c>
      <c r="E77" s="27"/>
      <c r="F77" s="82">
        <f>+F78</f>
        <v>100</v>
      </c>
      <c r="G77" s="43">
        <f>+G78</f>
        <v>100</v>
      </c>
    </row>
    <row r="78" spans="1:7" s="18" customFormat="1" ht="23.25">
      <c r="A78" s="34" t="s">
        <v>90</v>
      </c>
      <c r="B78" s="26" t="s">
        <v>199</v>
      </c>
      <c r="C78" s="16" t="s">
        <v>13</v>
      </c>
      <c r="D78" s="16" t="s">
        <v>18</v>
      </c>
      <c r="E78" s="27" t="s">
        <v>96</v>
      </c>
      <c r="F78" s="82">
        <v>100</v>
      </c>
      <c r="G78" s="43">
        <v>100</v>
      </c>
    </row>
    <row r="79" spans="1:7" s="18" customFormat="1" ht="23.25">
      <c r="A79" s="35" t="s">
        <v>248</v>
      </c>
      <c r="B79" s="26" t="s">
        <v>200</v>
      </c>
      <c r="C79" s="16" t="s">
        <v>13</v>
      </c>
      <c r="D79" s="16" t="s">
        <v>18</v>
      </c>
      <c r="E79" s="27"/>
      <c r="F79" s="82">
        <f>+F80</f>
        <v>37497.9</v>
      </c>
      <c r="G79" s="43">
        <f>+G80</f>
        <v>39517.9</v>
      </c>
    </row>
    <row r="80" spans="1:7" s="18" customFormat="1" ht="23.25">
      <c r="A80" s="34" t="s">
        <v>90</v>
      </c>
      <c r="B80" s="26" t="s">
        <v>200</v>
      </c>
      <c r="C80" s="16" t="s">
        <v>13</v>
      </c>
      <c r="D80" s="16" t="s">
        <v>18</v>
      </c>
      <c r="E80" s="27" t="s">
        <v>96</v>
      </c>
      <c r="F80" s="82">
        <f>34417.9+2980+100</f>
        <v>37497.9</v>
      </c>
      <c r="G80" s="43">
        <f>34417.9+5000+100</f>
        <v>39517.9</v>
      </c>
    </row>
    <row r="81" spans="1:7" s="18" customFormat="1" ht="22.5">
      <c r="A81" s="64" t="s">
        <v>63</v>
      </c>
      <c r="B81" s="99" t="s">
        <v>201</v>
      </c>
      <c r="C81" s="28" t="s">
        <v>14</v>
      </c>
      <c r="D81" s="28" t="s">
        <v>10</v>
      </c>
      <c r="E81" s="103"/>
      <c r="F81" s="85">
        <f>+F82+F105</f>
        <v>63318.03</v>
      </c>
      <c r="G81" s="46">
        <f>+G82+G105</f>
        <v>65328.4</v>
      </c>
    </row>
    <row r="82" spans="1:7" s="18" customFormat="1" ht="20.25" customHeight="1">
      <c r="A82" s="33" t="s">
        <v>7</v>
      </c>
      <c r="B82" s="104" t="s">
        <v>201</v>
      </c>
      <c r="C82" s="17" t="s">
        <v>14</v>
      </c>
      <c r="D82" s="17" t="s">
        <v>9</v>
      </c>
      <c r="E82" s="105"/>
      <c r="F82" s="86">
        <f>+F83+F95+F99</f>
        <v>62382.43</v>
      </c>
      <c r="G82" s="47">
        <f>+G83+G95+G99</f>
        <v>64392.8</v>
      </c>
    </row>
    <row r="83" spans="1:7" s="18" customFormat="1" ht="36" customHeight="1">
      <c r="A83" s="35" t="s">
        <v>373</v>
      </c>
      <c r="B83" s="26" t="s">
        <v>203</v>
      </c>
      <c r="C83" s="17" t="s">
        <v>14</v>
      </c>
      <c r="D83" s="17" t="s">
        <v>9</v>
      </c>
      <c r="E83" s="105"/>
      <c r="F83" s="86">
        <f>F84+F86+F88+F91</f>
        <v>39740.1</v>
      </c>
      <c r="G83" s="47">
        <f>G84+G86+G88+G91</f>
        <v>39780.1</v>
      </c>
    </row>
    <row r="84" spans="1:7" s="18" customFormat="1" ht="37.5">
      <c r="A84" s="35" t="s">
        <v>245</v>
      </c>
      <c r="B84" s="104" t="s">
        <v>204</v>
      </c>
      <c r="C84" s="17" t="s">
        <v>14</v>
      </c>
      <c r="D84" s="17" t="s">
        <v>9</v>
      </c>
      <c r="E84" s="105"/>
      <c r="F84" s="86">
        <f>F85</f>
        <v>2100</v>
      </c>
      <c r="G84" s="47">
        <f>G85</f>
        <v>2100</v>
      </c>
    </row>
    <row r="85" spans="1:7" s="18" customFormat="1" ht="37.5">
      <c r="A85" s="15" t="s">
        <v>88</v>
      </c>
      <c r="B85" s="104" t="s">
        <v>204</v>
      </c>
      <c r="C85" s="17" t="s">
        <v>14</v>
      </c>
      <c r="D85" s="17" t="s">
        <v>9</v>
      </c>
      <c r="E85" s="105" t="s">
        <v>89</v>
      </c>
      <c r="F85" s="82">
        <v>2100</v>
      </c>
      <c r="G85" s="43">
        <v>2100</v>
      </c>
    </row>
    <row r="86" spans="1:7" s="18" customFormat="1" ht="23.25">
      <c r="A86" s="35" t="s">
        <v>38</v>
      </c>
      <c r="B86" s="104" t="s">
        <v>205</v>
      </c>
      <c r="C86" s="17" t="s">
        <v>14</v>
      </c>
      <c r="D86" s="17" t="s">
        <v>9</v>
      </c>
      <c r="E86" s="105"/>
      <c r="F86" s="86">
        <f>F87</f>
        <v>930</v>
      </c>
      <c r="G86" s="47">
        <f>G87</f>
        <v>960</v>
      </c>
    </row>
    <row r="87" spans="1:7" s="18" customFormat="1" ht="37.5">
      <c r="A87" s="15" t="s">
        <v>88</v>
      </c>
      <c r="B87" s="104" t="s">
        <v>205</v>
      </c>
      <c r="C87" s="17" t="s">
        <v>14</v>
      </c>
      <c r="D87" s="17" t="s">
        <v>9</v>
      </c>
      <c r="E87" s="105" t="s">
        <v>89</v>
      </c>
      <c r="F87" s="82">
        <v>930</v>
      </c>
      <c r="G87" s="43">
        <v>960</v>
      </c>
    </row>
    <row r="88" spans="1:7" s="18" customFormat="1" ht="37.5">
      <c r="A88" s="35" t="s">
        <v>250</v>
      </c>
      <c r="B88" s="104" t="s">
        <v>251</v>
      </c>
      <c r="C88" s="17" t="s">
        <v>14</v>
      </c>
      <c r="D88" s="17" t="s">
        <v>9</v>
      </c>
      <c r="E88" s="105"/>
      <c r="F88" s="86">
        <f>F89+F90</f>
        <v>120</v>
      </c>
      <c r="G88" s="47">
        <f>G89+G90</f>
        <v>130</v>
      </c>
    </row>
    <row r="89" spans="1:7" s="18" customFormat="1" ht="23.25">
      <c r="A89" s="15" t="s">
        <v>290</v>
      </c>
      <c r="B89" s="104" t="s">
        <v>251</v>
      </c>
      <c r="C89" s="17" t="s">
        <v>14</v>
      </c>
      <c r="D89" s="17" t="s">
        <v>9</v>
      </c>
      <c r="E89" s="105" t="s">
        <v>92</v>
      </c>
      <c r="F89" s="82">
        <v>70</v>
      </c>
      <c r="G89" s="43">
        <v>75</v>
      </c>
    </row>
    <row r="90" spans="1:7" s="18" customFormat="1" ht="37.5">
      <c r="A90" s="15" t="s">
        <v>88</v>
      </c>
      <c r="B90" s="104" t="s">
        <v>251</v>
      </c>
      <c r="C90" s="17" t="s">
        <v>14</v>
      </c>
      <c r="D90" s="17" t="s">
        <v>9</v>
      </c>
      <c r="E90" s="105" t="s">
        <v>89</v>
      </c>
      <c r="F90" s="82">
        <v>50</v>
      </c>
      <c r="G90" s="43">
        <v>55</v>
      </c>
    </row>
    <row r="91" spans="1:7" s="18" customFormat="1" ht="22.5" customHeight="1">
      <c r="A91" s="33" t="s">
        <v>246</v>
      </c>
      <c r="B91" s="104" t="s">
        <v>206</v>
      </c>
      <c r="C91" s="17" t="s">
        <v>14</v>
      </c>
      <c r="D91" s="17" t="s">
        <v>9</v>
      </c>
      <c r="E91" s="105"/>
      <c r="F91" s="86">
        <f>F92+F93+F94</f>
        <v>36590.1</v>
      </c>
      <c r="G91" s="86">
        <f>G92+G93+G94</f>
        <v>36590.1</v>
      </c>
    </row>
    <row r="92" spans="1:7" s="18" customFormat="1" ht="22.5" customHeight="1">
      <c r="A92" s="15" t="s">
        <v>290</v>
      </c>
      <c r="B92" s="104" t="s">
        <v>206</v>
      </c>
      <c r="C92" s="17" t="s">
        <v>14</v>
      </c>
      <c r="D92" s="17" t="s">
        <v>9</v>
      </c>
      <c r="E92" s="105" t="s">
        <v>92</v>
      </c>
      <c r="F92" s="82">
        <v>32268.8</v>
      </c>
      <c r="G92" s="43">
        <v>32268.8</v>
      </c>
    </row>
    <row r="93" spans="1:7" s="18" customFormat="1" ht="37.5">
      <c r="A93" s="15" t="s">
        <v>88</v>
      </c>
      <c r="B93" s="104" t="s">
        <v>206</v>
      </c>
      <c r="C93" s="17" t="s">
        <v>14</v>
      </c>
      <c r="D93" s="17" t="s">
        <v>9</v>
      </c>
      <c r="E93" s="105" t="s">
        <v>89</v>
      </c>
      <c r="F93" s="82">
        <v>4292.1</v>
      </c>
      <c r="G93" s="43">
        <v>4292.1</v>
      </c>
    </row>
    <row r="94" spans="1:7" s="18" customFormat="1" ht="23.25">
      <c r="A94" s="15" t="s">
        <v>91</v>
      </c>
      <c r="B94" s="104" t="s">
        <v>206</v>
      </c>
      <c r="C94" s="17" t="s">
        <v>14</v>
      </c>
      <c r="D94" s="17" t="s">
        <v>9</v>
      </c>
      <c r="E94" s="105" t="s">
        <v>93</v>
      </c>
      <c r="F94" s="82">
        <v>29.2</v>
      </c>
      <c r="G94" s="43">
        <v>29.2</v>
      </c>
    </row>
    <row r="95" spans="1:7" s="18" customFormat="1" ht="56.25">
      <c r="A95" s="35" t="s">
        <v>374</v>
      </c>
      <c r="B95" s="26" t="s">
        <v>207</v>
      </c>
      <c r="C95" s="17" t="s">
        <v>14</v>
      </c>
      <c r="D95" s="17" t="s">
        <v>9</v>
      </c>
      <c r="E95" s="105"/>
      <c r="F95" s="82">
        <f>SUM(F96)</f>
        <v>13928.2</v>
      </c>
      <c r="G95" s="43">
        <f>SUM(G96)</f>
        <v>15928.2</v>
      </c>
    </row>
    <row r="96" spans="1:7" s="18" customFormat="1" ht="37.5">
      <c r="A96" s="35" t="s">
        <v>247</v>
      </c>
      <c r="B96" s="104" t="s">
        <v>208</v>
      </c>
      <c r="C96" s="17" t="s">
        <v>14</v>
      </c>
      <c r="D96" s="17" t="s">
        <v>9</v>
      </c>
      <c r="E96" s="27"/>
      <c r="F96" s="86">
        <f>+F97+F98</f>
        <v>13928.2</v>
      </c>
      <c r="G96" s="47">
        <f>+G97+G98</f>
        <v>15928.2</v>
      </c>
    </row>
    <row r="97" spans="1:7" s="18" customFormat="1" ht="23.25">
      <c r="A97" s="34" t="s">
        <v>90</v>
      </c>
      <c r="B97" s="104" t="s">
        <v>208</v>
      </c>
      <c r="C97" s="17" t="s">
        <v>14</v>
      </c>
      <c r="D97" s="17" t="s">
        <v>9</v>
      </c>
      <c r="E97" s="27" t="s">
        <v>96</v>
      </c>
      <c r="F97" s="82">
        <v>13928.2</v>
      </c>
      <c r="G97" s="43">
        <f>13928.2+2000</f>
        <v>15928.2</v>
      </c>
    </row>
    <row r="98" spans="1:7" s="18" customFormat="1" ht="23.25">
      <c r="A98" s="65" t="s">
        <v>98</v>
      </c>
      <c r="B98" s="104" t="s">
        <v>208</v>
      </c>
      <c r="C98" s="17" t="s">
        <v>14</v>
      </c>
      <c r="D98" s="17" t="s">
        <v>9</v>
      </c>
      <c r="E98" s="27" t="s">
        <v>97</v>
      </c>
      <c r="F98" s="82"/>
      <c r="G98" s="43">
        <v>0</v>
      </c>
    </row>
    <row r="99" spans="1:7" s="18" customFormat="1" ht="23.25">
      <c r="A99" s="15" t="s">
        <v>324</v>
      </c>
      <c r="B99" s="26" t="s">
        <v>347</v>
      </c>
      <c r="C99" s="17" t="s">
        <v>14</v>
      </c>
      <c r="D99" s="17" t="s">
        <v>9</v>
      </c>
      <c r="E99" s="27"/>
      <c r="F99" s="87">
        <f>SUM(+F100)</f>
        <v>8714.13</v>
      </c>
      <c r="G99" s="48">
        <f>SUM(+G100)</f>
        <v>8684.5</v>
      </c>
    </row>
    <row r="100" spans="1:7" s="18" customFormat="1" ht="37.5">
      <c r="A100" s="33" t="s">
        <v>325</v>
      </c>
      <c r="B100" s="26" t="s">
        <v>348</v>
      </c>
      <c r="C100" s="17" t="s">
        <v>14</v>
      </c>
      <c r="D100" s="17" t="s">
        <v>9</v>
      </c>
      <c r="E100" s="105"/>
      <c r="F100" s="88">
        <f>SUM(F101+F103)</f>
        <v>8714.13</v>
      </c>
      <c r="G100" s="49">
        <f>SUM(G101+G103)</f>
        <v>8684.5</v>
      </c>
    </row>
    <row r="101" spans="1:7" s="18" customFormat="1" ht="37.5">
      <c r="A101" s="35" t="s">
        <v>349</v>
      </c>
      <c r="B101" s="26" t="s">
        <v>350</v>
      </c>
      <c r="C101" s="17" t="s">
        <v>14</v>
      </c>
      <c r="D101" s="17" t="s">
        <v>9</v>
      </c>
      <c r="E101" s="105"/>
      <c r="F101" s="88">
        <f>SUM(F102)</f>
        <v>29.63</v>
      </c>
      <c r="G101" s="49">
        <f>SUM(G102)</f>
        <v>0</v>
      </c>
    </row>
    <row r="102" spans="1:7" s="18" customFormat="1" ht="37.5">
      <c r="A102" s="15" t="s">
        <v>88</v>
      </c>
      <c r="B102" s="26" t="s">
        <v>350</v>
      </c>
      <c r="C102" s="17" t="s">
        <v>14</v>
      </c>
      <c r="D102" s="17" t="s">
        <v>9</v>
      </c>
      <c r="E102" s="105" t="s">
        <v>89</v>
      </c>
      <c r="F102" s="88">
        <v>29.63</v>
      </c>
      <c r="G102" s="49">
        <v>0</v>
      </c>
    </row>
    <row r="103" spans="1:7" s="18" customFormat="1" ht="37.5">
      <c r="A103" s="35" t="s">
        <v>351</v>
      </c>
      <c r="B103" s="26" t="s">
        <v>352</v>
      </c>
      <c r="C103" s="17" t="s">
        <v>14</v>
      </c>
      <c r="D103" s="17" t="s">
        <v>9</v>
      </c>
      <c r="E103" s="105"/>
      <c r="F103" s="88">
        <f>SUM(F104)</f>
        <v>8684.5</v>
      </c>
      <c r="G103" s="49">
        <f>SUM(G104)</f>
        <v>8684.5</v>
      </c>
    </row>
    <row r="104" spans="1:7" s="18" customFormat="1" ht="23.25">
      <c r="A104" s="34" t="s">
        <v>90</v>
      </c>
      <c r="B104" s="26" t="s">
        <v>352</v>
      </c>
      <c r="C104" s="17" t="s">
        <v>14</v>
      </c>
      <c r="D104" s="17" t="s">
        <v>9</v>
      </c>
      <c r="E104" s="105" t="s">
        <v>96</v>
      </c>
      <c r="F104" s="88">
        <v>8684.5</v>
      </c>
      <c r="G104" s="49">
        <v>8684.5</v>
      </c>
    </row>
    <row r="105" spans="1:7" s="18" customFormat="1" ht="23.25">
      <c r="A105" s="33" t="s">
        <v>33</v>
      </c>
      <c r="B105" s="104" t="s">
        <v>201</v>
      </c>
      <c r="C105" s="17" t="s">
        <v>14</v>
      </c>
      <c r="D105" s="17" t="s">
        <v>17</v>
      </c>
      <c r="E105" s="105"/>
      <c r="F105" s="86">
        <f>+F106</f>
        <v>935.6</v>
      </c>
      <c r="G105" s="86">
        <f>+G106</f>
        <v>935.6</v>
      </c>
    </row>
    <row r="106" spans="1:7" s="18" customFormat="1" ht="23.25">
      <c r="A106" s="34" t="s">
        <v>324</v>
      </c>
      <c r="B106" s="106" t="s">
        <v>347</v>
      </c>
      <c r="C106" s="17" t="s">
        <v>14</v>
      </c>
      <c r="D106" s="17" t="s">
        <v>17</v>
      </c>
      <c r="E106" s="27"/>
      <c r="F106" s="82">
        <f aca="true" t="shared" si="1" ref="F106:G108">SUM(F107)</f>
        <v>935.6</v>
      </c>
      <c r="G106" s="43">
        <f t="shared" si="1"/>
        <v>935.6</v>
      </c>
    </row>
    <row r="107" spans="1:7" s="18" customFormat="1" ht="38.25">
      <c r="A107" s="34" t="s">
        <v>325</v>
      </c>
      <c r="B107" s="106" t="s">
        <v>348</v>
      </c>
      <c r="C107" s="17" t="s">
        <v>14</v>
      </c>
      <c r="D107" s="17" t="s">
        <v>17</v>
      </c>
      <c r="E107" s="27"/>
      <c r="F107" s="82">
        <f t="shared" si="1"/>
        <v>935.6</v>
      </c>
      <c r="G107" s="43">
        <f t="shared" si="1"/>
        <v>935.6</v>
      </c>
    </row>
    <row r="108" spans="1:7" s="18" customFormat="1" ht="38.25">
      <c r="A108" s="34" t="s">
        <v>351</v>
      </c>
      <c r="B108" s="106" t="s">
        <v>352</v>
      </c>
      <c r="C108" s="17" t="s">
        <v>14</v>
      </c>
      <c r="D108" s="17" t="s">
        <v>17</v>
      </c>
      <c r="E108" s="27"/>
      <c r="F108" s="82">
        <f t="shared" si="1"/>
        <v>935.6</v>
      </c>
      <c r="G108" s="43">
        <f t="shared" si="1"/>
        <v>935.6</v>
      </c>
    </row>
    <row r="109" spans="1:7" s="18" customFormat="1" ht="23.25">
      <c r="A109" s="34" t="s">
        <v>98</v>
      </c>
      <c r="B109" s="106" t="s">
        <v>352</v>
      </c>
      <c r="C109" s="17" t="s">
        <v>14</v>
      </c>
      <c r="D109" s="17" t="s">
        <v>17</v>
      </c>
      <c r="E109" s="27" t="s">
        <v>97</v>
      </c>
      <c r="F109" s="82">
        <v>935.6</v>
      </c>
      <c r="G109" s="43">
        <v>935.6</v>
      </c>
    </row>
    <row r="110" spans="1:7" s="22" customFormat="1" ht="56.25">
      <c r="A110" s="63" t="s">
        <v>375</v>
      </c>
      <c r="B110" s="99" t="s">
        <v>236</v>
      </c>
      <c r="C110" s="28"/>
      <c r="D110" s="28"/>
      <c r="E110" s="103"/>
      <c r="F110" s="89">
        <f>+F116+F111</f>
        <v>5576.9</v>
      </c>
      <c r="G110" s="50">
        <f>+G116+G111</f>
        <v>5551.9</v>
      </c>
    </row>
    <row r="111" spans="1:7" s="22" customFormat="1" ht="22.5">
      <c r="A111" s="63" t="s">
        <v>73</v>
      </c>
      <c r="B111" s="99" t="s">
        <v>236</v>
      </c>
      <c r="C111" s="28" t="s">
        <v>9</v>
      </c>
      <c r="D111" s="28" t="s">
        <v>10</v>
      </c>
      <c r="E111" s="103"/>
      <c r="F111" s="89">
        <f>+F112</f>
        <v>30</v>
      </c>
      <c r="G111" s="50">
        <f>+G112</f>
        <v>30</v>
      </c>
    </row>
    <row r="112" spans="1:7" s="18" customFormat="1" ht="56.25">
      <c r="A112" s="60" t="s">
        <v>194</v>
      </c>
      <c r="B112" s="26" t="s">
        <v>240</v>
      </c>
      <c r="C112" s="17" t="s">
        <v>9</v>
      </c>
      <c r="D112" s="17" t="s">
        <v>18</v>
      </c>
      <c r="E112" s="105"/>
      <c r="F112" s="90">
        <f>+F113</f>
        <v>30</v>
      </c>
      <c r="G112" s="51">
        <f>+G113</f>
        <v>30</v>
      </c>
    </row>
    <row r="113" spans="1:7" s="18" customFormat="1" ht="112.5">
      <c r="A113" s="66" t="s">
        <v>79</v>
      </c>
      <c r="B113" s="26" t="s">
        <v>237</v>
      </c>
      <c r="C113" s="16" t="s">
        <v>9</v>
      </c>
      <c r="D113" s="16" t="s">
        <v>18</v>
      </c>
      <c r="E113" s="27"/>
      <c r="F113" s="82">
        <f>+F114+F115</f>
        <v>30</v>
      </c>
      <c r="G113" s="43">
        <f>+G114+G115</f>
        <v>30</v>
      </c>
    </row>
    <row r="114" spans="1:7" s="18" customFormat="1" ht="23.25">
      <c r="A114" s="15" t="s">
        <v>290</v>
      </c>
      <c r="B114" s="26" t="s">
        <v>237</v>
      </c>
      <c r="C114" s="16" t="s">
        <v>9</v>
      </c>
      <c r="D114" s="16" t="s">
        <v>18</v>
      </c>
      <c r="E114" s="27" t="s">
        <v>95</v>
      </c>
      <c r="F114" s="82">
        <v>10</v>
      </c>
      <c r="G114" s="43">
        <v>10</v>
      </c>
    </row>
    <row r="115" spans="1:7" s="18" customFormat="1" ht="37.5">
      <c r="A115" s="15" t="s">
        <v>88</v>
      </c>
      <c r="B115" s="26" t="s">
        <v>237</v>
      </c>
      <c r="C115" s="16" t="s">
        <v>9</v>
      </c>
      <c r="D115" s="16" t="s">
        <v>18</v>
      </c>
      <c r="E115" s="27" t="s">
        <v>89</v>
      </c>
      <c r="F115" s="82">
        <v>20</v>
      </c>
      <c r="G115" s="43">
        <v>20</v>
      </c>
    </row>
    <row r="116" spans="1:7" s="22" customFormat="1" ht="22.5">
      <c r="A116" s="63" t="s">
        <v>69</v>
      </c>
      <c r="B116" s="99" t="s">
        <v>236</v>
      </c>
      <c r="C116" s="28" t="s">
        <v>13</v>
      </c>
      <c r="D116" s="28" t="s">
        <v>10</v>
      </c>
      <c r="E116" s="103"/>
      <c r="F116" s="89">
        <f>+F117</f>
        <v>5546.9</v>
      </c>
      <c r="G116" s="50">
        <f>+G117</f>
        <v>5521.9</v>
      </c>
    </row>
    <row r="117" spans="1:7" s="18" customFormat="1" ht="23.25">
      <c r="A117" s="33" t="s">
        <v>339</v>
      </c>
      <c r="B117" s="26" t="s">
        <v>240</v>
      </c>
      <c r="C117" s="17" t="s">
        <v>13</v>
      </c>
      <c r="D117" s="17" t="s">
        <v>13</v>
      </c>
      <c r="E117" s="105"/>
      <c r="F117" s="90">
        <f>+F118+F123+F125+F127+F129</f>
        <v>5546.9</v>
      </c>
      <c r="G117" s="51">
        <f>+G118+G123+G125+G127+G129</f>
        <v>5521.9</v>
      </c>
    </row>
    <row r="118" spans="1:7" s="18" customFormat="1" ht="23.25">
      <c r="A118" s="60" t="s">
        <v>43</v>
      </c>
      <c r="B118" s="26" t="s">
        <v>202</v>
      </c>
      <c r="C118" s="16" t="s">
        <v>13</v>
      </c>
      <c r="D118" s="16" t="s">
        <v>13</v>
      </c>
      <c r="E118" s="27"/>
      <c r="F118" s="82">
        <f>SUM(F119:F122)</f>
        <v>805.5999999999999</v>
      </c>
      <c r="G118" s="43">
        <f>SUM(G119:G122)</f>
        <v>780.5999999999999</v>
      </c>
    </row>
    <row r="119" spans="1:7" s="18" customFormat="1" ht="23.25">
      <c r="A119" s="15" t="s">
        <v>290</v>
      </c>
      <c r="B119" s="26" t="s">
        <v>202</v>
      </c>
      <c r="C119" s="16" t="s">
        <v>13</v>
      </c>
      <c r="D119" s="16" t="s">
        <v>13</v>
      </c>
      <c r="E119" s="27" t="s">
        <v>92</v>
      </c>
      <c r="F119" s="82">
        <v>96</v>
      </c>
      <c r="G119" s="43">
        <v>96</v>
      </c>
    </row>
    <row r="120" spans="1:7" s="18" customFormat="1" ht="37.5">
      <c r="A120" s="15" t="s">
        <v>88</v>
      </c>
      <c r="B120" s="26" t="s">
        <v>202</v>
      </c>
      <c r="C120" s="16" t="s">
        <v>13</v>
      </c>
      <c r="D120" s="16" t="s">
        <v>13</v>
      </c>
      <c r="E120" s="27" t="s">
        <v>89</v>
      </c>
      <c r="F120" s="82">
        <v>62</v>
      </c>
      <c r="G120" s="43">
        <v>62</v>
      </c>
    </row>
    <row r="121" spans="1:7" s="18" customFormat="1" ht="23.25">
      <c r="A121" s="34" t="s">
        <v>110</v>
      </c>
      <c r="B121" s="26" t="s">
        <v>202</v>
      </c>
      <c r="C121" s="16" t="s">
        <v>13</v>
      </c>
      <c r="D121" s="16" t="s">
        <v>13</v>
      </c>
      <c r="E121" s="27" t="s">
        <v>107</v>
      </c>
      <c r="F121" s="82">
        <v>496.8</v>
      </c>
      <c r="G121" s="43">
        <v>471.8</v>
      </c>
    </row>
    <row r="122" spans="1:7" s="18" customFormat="1" ht="23.25">
      <c r="A122" s="33" t="s">
        <v>100</v>
      </c>
      <c r="B122" s="26" t="s">
        <v>202</v>
      </c>
      <c r="C122" s="16" t="s">
        <v>13</v>
      </c>
      <c r="D122" s="16" t="s">
        <v>13</v>
      </c>
      <c r="E122" s="27" t="s">
        <v>99</v>
      </c>
      <c r="F122" s="82">
        <v>150.8</v>
      </c>
      <c r="G122" s="43">
        <v>150.8</v>
      </c>
    </row>
    <row r="123" spans="1:7" s="18" customFormat="1" ht="112.5">
      <c r="A123" s="66" t="s">
        <v>79</v>
      </c>
      <c r="B123" s="26" t="s">
        <v>237</v>
      </c>
      <c r="C123" s="16" t="s">
        <v>13</v>
      </c>
      <c r="D123" s="16" t="s">
        <v>13</v>
      </c>
      <c r="E123" s="27"/>
      <c r="F123" s="82">
        <f>+F124</f>
        <v>20</v>
      </c>
      <c r="G123" s="43">
        <f>+G124</f>
        <v>20</v>
      </c>
    </row>
    <row r="124" spans="1:7" s="18" customFormat="1" ht="37.5">
      <c r="A124" s="15" t="s">
        <v>88</v>
      </c>
      <c r="B124" s="26" t="s">
        <v>237</v>
      </c>
      <c r="C124" s="16" t="s">
        <v>13</v>
      </c>
      <c r="D124" s="16" t="s">
        <v>13</v>
      </c>
      <c r="E124" s="27" t="s">
        <v>89</v>
      </c>
      <c r="F124" s="82">
        <v>20</v>
      </c>
      <c r="G124" s="43">
        <v>20</v>
      </c>
    </row>
    <row r="125" spans="1:7" s="18" customFormat="1" ht="37.5">
      <c r="A125" s="60" t="s">
        <v>44</v>
      </c>
      <c r="B125" s="26" t="s">
        <v>238</v>
      </c>
      <c r="C125" s="16" t="s">
        <v>13</v>
      </c>
      <c r="D125" s="16" t="s">
        <v>13</v>
      </c>
      <c r="E125" s="27"/>
      <c r="F125" s="82">
        <f>F126</f>
        <v>50</v>
      </c>
      <c r="G125" s="43">
        <f>G126</f>
        <v>50</v>
      </c>
    </row>
    <row r="126" spans="1:7" s="18" customFormat="1" ht="23.25">
      <c r="A126" s="34" t="s">
        <v>110</v>
      </c>
      <c r="B126" s="26" t="s">
        <v>238</v>
      </c>
      <c r="C126" s="16" t="s">
        <v>13</v>
      </c>
      <c r="D126" s="16" t="s">
        <v>13</v>
      </c>
      <c r="E126" s="27" t="s">
        <v>107</v>
      </c>
      <c r="F126" s="82">
        <v>50</v>
      </c>
      <c r="G126" s="43">
        <v>50</v>
      </c>
    </row>
    <row r="127" spans="1:8" s="18" customFormat="1" ht="36" customHeight="1">
      <c r="A127" s="60" t="s">
        <v>80</v>
      </c>
      <c r="B127" s="26" t="s">
        <v>239</v>
      </c>
      <c r="C127" s="16" t="s">
        <v>13</v>
      </c>
      <c r="D127" s="16" t="s">
        <v>13</v>
      </c>
      <c r="E127" s="27"/>
      <c r="F127" s="82">
        <f>SUM(+F128)</f>
        <v>4621.3</v>
      </c>
      <c r="G127" s="82">
        <f>SUM(+G128)</f>
        <v>4621.3</v>
      </c>
      <c r="H127" s="29"/>
    </row>
    <row r="128" spans="1:7" s="18" customFormat="1" ht="23.25">
      <c r="A128" s="34" t="s">
        <v>90</v>
      </c>
      <c r="B128" s="26" t="s">
        <v>239</v>
      </c>
      <c r="C128" s="16" t="s">
        <v>13</v>
      </c>
      <c r="D128" s="16" t="s">
        <v>13</v>
      </c>
      <c r="E128" s="27" t="s">
        <v>96</v>
      </c>
      <c r="F128" s="82">
        <f>4121.3+500</f>
        <v>4621.3</v>
      </c>
      <c r="G128" s="43">
        <f>4121.3+500</f>
        <v>4621.3</v>
      </c>
    </row>
    <row r="129" spans="1:7" s="18" customFormat="1" ht="23.25">
      <c r="A129" s="15" t="s">
        <v>324</v>
      </c>
      <c r="B129" s="26" t="s">
        <v>353</v>
      </c>
      <c r="C129" s="17" t="s">
        <v>13</v>
      </c>
      <c r="D129" s="17" t="s">
        <v>13</v>
      </c>
      <c r="E129" s="27"/>
      <c r="F129" s="87">
        <f aca="true" t="shared" si="2" ref="F129:G131">SUM(F130)</f>
        <v>50</v>
      </c>
      <c r="G129" s="48">
        <f t="shared" si="2"/>
        <v>50</v>
      </c>
    </row>
    <row r="130" spans="1:7" s="18" customFormat="1" ht="37.5">
      <c r="A130" s="33" t="s">
        <v>325</v>
      </c>
      <c r="B130" s="106" t="s">
        <v>354</v>
      </c>
      <c r="C130" s="17" t="s">
        <v>13</v>
      </c>
      <c r="D130" s="17" t="s">
        <v>13</v>
      </c>
      <c r="E130" s="105"/>
      <c r="F130" s="87">
        <f t="shared" si="2"/>
        <v>50</v>
      </c>
      <c r="G130" s="48">
        <f t="shared" si="2"/>
        <v>50</v>
      </c>
    </row>
    <row r="131" spans="1:7" s="18" customFormat="1" ht="37.5">
      <c r="A131" s="35" t="s">
        <v>355</v>
      </c>
      <c r="B131" s="26" t="s">
        <v>356</v>
      </c>
      <c r="C131" s="17" t="s">
        <v>13</v>
      </c>
      <c r="D131" s="17" t="s">
        <v>13</v>
      </c>
      <c r="E131" s="27"/>
      <c r="F131" s="87">
        <f t="shared" si="2"/>
        <v>50</v>
      </c>
      <c r="G131" s="48">
        <f t="shared" si="2"/>
        <v>50</v>
      </c>
    </row>
    <row r="132" spans="1:7" s="18" customFormat="1" ht="23.25">
      <c r="A132" s="34" t="s">
        <v>90</v>
      </c>
      <c r="B132" s="26" t="s">
        <v>356</v>
      </c>
      <c r="C132" s="17" t="s">
        <v>13</v>
      </c>
      <c r="D132" s="17" t="s">
        <v>13</v>
      </c>
      <c r="E132" s="105" t="s">
        <v>96</v>
      </c>
      <c r="F132" s="88">
        <v>50</v>
      </c>
      <c r="G132" s="49">
        <v>50</v>
      </c>
    </row>
    <row r="133" spans="1:7" s="22" customFormat="1" ht="56.25">
      <c r="A133" s="67" t="s">
        <v>370</v>
      </c>
      <c r="B133" s="99" t="s">
        <v>187</v>
      </c>
      <c r="C133" s="20"/>
      <c r="D133" s="20"/>
      <c r="E133" s="102"/>
      <c r="F133" s="84">
        <f>+F134+F144+F148+F152</f>
        <v>2170</v>
      </c>
      <c r="G133" s="45">
        <f>+G134+G144+G148+G152</f>
        <v>2220</v>
      </c>
    </row>
    <row r="134" spans="1:7" s="22" customFormat="1" ht="22.5">
      <c r="A134" s="67" t="s">
        <v>73</v>
      </c>
      <c r="B134" s="99" t="s">
        <v>187</v>
      </c>
      <c r="C134" s="20" t="s">
        <v>9</v>
      </c>
      <c r="D134" s="20" t="s">
        <v>10</v>
      </c>
      <c r="E134" s="102"/>
      <c r="F134" s="84">
        <f>+F135</f>
        <v>1220</v>
      </c>
      <c r="G134" s="45">
        <f>+G135</f>
        <v>1120</v>
      </c>
    </row>
    <row r="135" spans="1:7" s="18" customFormat="1" ht="23.25">
      <c r="A135" s="60" t="s">
        <v>19</v>
      </c>
      <c r="B135" s="26" t="s">
        <v>187</v>
      </c>
      <c r="C135" s="16" t="s">
        <v>9</v>
      </c>
      <c r="D135" s="16" t="s">
        <v>24</v>
      </c>
      <c r="E135" s="27"/>
      <c r="F135" s="82">
        <f>+F142+F138+F140+F136</f>
        <v>1220</v>
      </c>
      <c r="G135" s="43">
        <f>+G142+G138+G140+G136</f>
        <v>1120</v>
      </c>
    </row>
    <row r="136" spans="1:7" s="18" customFormat="1" ht="23.25">
      <c r="A136" s="68" t="s">
        <v>23</v>
      </c>
      <c r="B136" s="106" t="s">
        <v>189</v>
      </c>
      <c r="C136" s="17" t="s">
        <v>9</v>
      </c>
      <c r="D136" s="17" t="s">
        <v>24</v>
      </c>
      <c r="E136" s="27"/>
      <c r="F136" s="90">
        <f>+F137</f>
        <v>200</v>
      </c>
      <c r="G136" s="51">
        <f>+G137</f>
        <v>200</v>
      </c>
    </row>
    <row r="137" spans="1:7" s="22" customFormat="1" ht="37.5">
      <c r="A137" s="15" t="s">
        <v>88</v>
      </c>
      <c r="B137" s="106" t="s">
        <v>189</v>
      </c>
      <c r="C137" s="17" t="s">
        <v>9</v>
      </c>
      <c r="D137" s="17" t="s">
        <v>24</v>
      </c>
      <c r="E137" s="105" t="s">
        <v>89</v>
      </c>
      <c r="F137" s="82">
        <v>200</v>
      </c>
      <c r="G137" s="43">
        <v>200</v>
      </c>
    </row>
    <row r="138" spans="1:7" s="22" customFormat="1" ht="37.5">
      <c r="A138" s="33" t="s">
        <v>185</v>
      </c>
      <c r="B138" s="106" t="s">
        <v>241</v>
      </c>
      <c r="C138" s="17" t="s">
        <v>9</v>
      </c>
      <c r="D138" s="17" t="s">
        <v>24</v>
      </c>
      <c r="E138" s="105"/>
      <c r="F138" s="90">
        <f>+F139</f>
        <v>300</v>
      </c>
      <c r="G138" s="51">
        <f>+G139</f>
        <v>0</v>
      </c>
    </row>
    <row r="139" spans="1:7" s="22" customFormat="1" ht="56.25">
      <c r="A139" s="15" t="s">
        <v>243</v>
      </c>
      <c r="B139" s="106" t="s">
        <v>241</v>
      </c>
      <c r="C139" s="17" t="s">
        <v>9</v>
      </c>
      <c r="D139" s="17" t="s">
        <v>24</v>
      </c>
      <c r="E139" s="105" t="s">
        <v>244</v>
      </c>
      <c r="F139" s="82">
        <v>300</v>
      </c>
      <c r="G139" s="43">
        <v>0</v>
      </c>
    </row>
    <row r="140" spans="1:7" s="22" customFormat="1" ht="23.25">
      <c r="A140" s="33" t="s">
        <v>186</v>
      </c>
      <c r="B140" s="106" t="s">
        <v>242</v>
      </c>
      <c r="C140" s="17" t="s">
        <v>9</v>
      </c>
      <c r="D140" s="17" t="s">
        <v>24</v>
      </c>
      <c r="E140" s="105"/>
      <c r="F140" s="90">
        <f aca="true" t="shared" si="3" ref="F140:G142">+F141</f>
        <v>60</v>
      </c>
      <c r="G140" s="51">
        <f t="shared" si="3"/>
        <v>60</v>
      </c>
    </row>
    <row r="141" spans="1:7" s="22" customFormat="1" ht="37.5">
      <c r="A141" s="15" t="s">
        <v>88</v>
      </c>
      <c r="B141" s="106" t="s">
        <v>242</v>
      </c>
      <c r="C141" s="17" t="s">
        <v>9</v>
      </c>
      <c r="D141" s="17" t="s">
        <v>24</v>
      </c>
      <c r="E141" s="105" t="s">
        <v>89</v>
      </c>
      <c r="F141" s="82">
        <v>60</v>
      </c>
      <c r="G141" s="43">
        <v>60</v>
      </c>
    </row>
    <row r="142" spans="1:7" s="22" customFormat="1" ht="37.5">
      <c r="A142" s="33" t="s">
        <v>81</v>
      </c>
      <c r="B142" s="106" t="s">
        <v>188</v>
      </c>
      <c r="C142" s="17" t="s">
        <v>9</v>
      </c>
      <c r="D142" s="17" t="s">
        <v>24</v>
      </c>
      <c r="E142" s="105"/>
      <c r="F142" s="90">
        <f t="shared" si="3"/>
        <v>660</v>
      </c>
      <c r="G142" s="51">
        <f t="shared" si="3"/>
        <v>860</v>
      </c>
    </row>
    <row r="143" spans="1:7" s="22" customFormat="1" ht="37.5">
      <c r="A143" s="15" t="s">
        <v>88</v>
      </c>
      <c r="B143" s="106" t="s">
        <v>188</v>
      </c>
      <c r="C143" s="17" t="s">
        <v>9</v>
      </c>
      <c r="D143" s="17" t="s">
        <v>24</v>
      </c>
      <c r="E143" s="105" t="s">
        <v>89</v>
      </c>
      <c r="F143" s="82">
        <v>660</v>
      </c>
      <c r="G143" s="43">
        <v>860</v>
      </c>
    </row>
    <row r="144" spans="1:7" s="22" customFormat="1" ht="22.5">
      <c r="A144" s="63" t="s">
        <v>70</v>
      </c>
      <c r="B144" s="107" t="s">
        <v>187</v>
      </c>
      <c r="C144" s="28" t="s">
        <v>12</v>
      </c>
      <c r="D144" s="28" t="s">
        <v>10</v>
      </c>
      <c r="E144" s="103"/>
      <c r="F144" s="89">
        <f>+F145</f>
        <v>550</v>
      </c>
      <c r="G144" s="50">
        <f>+G145</f>
        <v>700</v>
      </c>
    </row>
    <row r="145" spans="1:7" s="18" customFormat="1" ht="23.25">
      <c r="A145" s="33" t="s">
        <v>23</v>
      </c>
      <c r="B145" s="106" t="s">
        <v>187</v>
      </c>
      <c r="C145" s="17" t="s">
        <v>12</v>
      </c>
      <c r="D145" s="17" t="s">
        <v>18</v>
      </c>
      <c r="E145" s="105"/>
      <c r="F145" s="90">
        <f>+F146</f>
        <v>550</v>
      </c>
      <c r="G145" s="51">
        <f>+G146</f>
        <v>700</v>
      </c>
    </row>
    <row r="146" spans="1:7" s="22" customFormat="1" ht="23.25">
      <c r="A146" s="35" t="s">
        <v>23</v>
      </c>
      <c r="B146" s="106" t="s">
        <v>189</v>
      </c>
      <c r="C146" s="17" t="s">
        <v>12</v>
      </c>
      <c r="D146" s="17" t="s">
        <v>18</v>
      </c>
      <c r="E146" s="105"/>
      <c r="F146" s="86">
        <f>F147</f>
        <v>550</v>
      </c>
      <c r="G146" s="47">
        <f>G147</f>
        <v>700</v>
      </c>
    </row>
    <row r="147" spans="1:7" s="22" customFormat="1" ht="37.5">
      <c r="A147" s="15" t="s">
        <v>88</v>
      </c>
      <c r="B147" s="106" t="s">
        <v>189</v>
      </c>
      <c r="C147" s="17" t="s">
        <v>12</v>
      </c>
      <c r="D147" s="17" t="s">
        <v>18</v>
      </c>
      <c r="E147" s="105" t="s">
        <v>89</v>
      </c>
      <c r="F147" s="82">
        <v>550</v>
      </c>
      <c r="G147" s="43">
        <v>700</v>
      </c>
    </row>
    <row r="148" spans="1:7" s="22" customFormat="1" ht="22.5">
      <c r="A148" s="63" t="s">
        <v>69</v>
      </c>
      <c r="B148" s="107" t="s">
        <v>187</v>
      </c>
      <c r="C148" s="28" t="s">
        <v>13</v>
      </c>
      <c r="D148" s="28" t="s">
        <v>10</v>
      </c>
      <c r="E148" s="103"/>
      <c r="F148" s="89">
        <f>+F149</f>
        <v>25</v>
      </c>
      <c r="G148" s="50">
        <f>+G149</f>
        <v>25</v>
      </c>
    </row>
    <row r="149" spans="1:7" s="22" customFormat="1" ht="23.25">
      <c r="A149" s="33" t="s">
        <v>339</v>
      </c>
      <c r="B149" s="106" t="s">
        <v>187</v>
      </c>
      <c r="C149" s="17" t="s">
        <v>13</v>
      </c>
      <c r="D149" s="17" t="s">
        <v>13</v>
      </c>
      <c r="E149" s="105"/>
      <c r="F149" s="90">
        <f>+F150</f>
        <v>25</v>
      </c>
      <c r="G149" s="51">
        <f>+G150</f>
        <v>25</v>
      </c>
    </row>
    <row r="150" spans="1:7" s="18" customFormat="1" ht="37.5">
      <c r="A150" s="33" t="s">
        <v>81</v>
      </c>
      <c r="B150" s="26" t="s">
        <v>188</v>
      </c>
      <c r="C150" s="17" t="s">
        <v>13</v>
      </c>
      <c r="D150" s="17" t="s">
        <v>13</v>
      </c>
      <c r="E150" s="105"/>
      <c r="F150" s="82">
        <f>F151</f>
        <v>25</v>
      </c>
      <c r="G150" s="43">
        <f>G151</f>
        <v>25</v>
      </c>
    </row>
    <row r="151" spans="1:7" s="18" customFormat="1" ht="23.25">
      <c r="A151" s="34" t="s">
        <v>90</v>
      </c>
      <c r="B151" s="26" t="s">
        <v>188</v>
      </c>
      <c r="C151" s="17" t="s">
        <v>13</v>
      </c>
      <c r="D151" s="17" t="s">
        <v>13</v>
      </c>
      <c r="E151" s="105" t="s">
        <v>96</v>
      </c>
      <c r="F151" s="82">
        <v>25</v>
      </c>
      <c r="G151" s="43">
        <v>25</v>
      </c>
    </row>
    <row r="152" spans="1:7" s="22" customFormat="1" ht="22.5">
      <c r="A152" s="67" t="s">
        <v>63</v>
      </c>
      <c r="B152" s="99" t="s">
        <v>187</v>
      </c>
      <c r="C152" s="28" t="s">
        <v>14</v>
      </c>
      <c r="D152" s="28" t="s">
        <v>10</v>
      </c>
      <c r="E152" s="103"/>
      <c r="F152" s="84">
        <f>+F153+F156</f>
        <v>375</v>
      </c>
      <c r="G152" s="45">
        <f>+G153+G156</f>
        <v>375</v>
      </c>
    </row>
    <row r="153" spans="1:7" s="18" customFormat="1" ht="23.25">
      <c r="A153" s="60" t="s">
        <v>71</v>
      </c>
      <c r="B153" s="26" t="s">
        <v>187</v>
      </c>
      <c r="C153" s="17" t="s">
        <v>14</v>
      </c>
      <c r="D153" s="17" t="s">
        <v>9</v>
      </c>
      <c r="E153" s="105"/>
      <c r="F153" s="82">
        <f>+F154</f>
        <v>25</v>
      </c>
      <c r="G153" s="43">
        <f>+G154</f>
        <v>25</v>
      </c>
    </row>
    <row r="154" spans="1:7" s="22" customFormat="1" ht="37.5">
      <c r="A154" s="33" t="s">
        <v>81</v>
      </c>
      <c r="B154" s="26" t="s">
        <v>188</v>
      </c>
      <c r="C154" s="17" t="s">
        <v>14</v>
      </c>
      <c r="D154" s="17" t="s">
        <v>9</v>
      </c>
      <c r="E154" s="105"/>
      <c r="F154" s="90">
        <f>F155</f>
        <v>25</v>
      </c>
      <c r="G154" s="51">
        <f>G155</f>
        <v>25</v>
      </c>
    </row>
    <row r="155" spans="1:7" s="18" customFormat="1" ht="37.5">
      <c r="A155" s="15" t="s">
        <v>88</v>
      </c>
      <c r="B155" s="26" t="s">
        <v>188</v>
      </c>
      <c r="C155" s="17" t="s">
        <v>14</v>
      </c>
      <c r="D155" s="17" t="s">
        <v>9</v>
      </c>
      <c r="E155" s="105" t="s">
        <v>89</v>
      </c>
      <c r="F155" s="82">
        <v>25</v>
      </c>
      <c r="G155" s="43">
        <v>25</v>
      </c>
    </row>
    <row r="156" spans="1:7" s="22" customFormat="1" ht="37.5">
      <c r="A156" s="63" t="s">
        <v>33</v>
      </c>
      <c r="B156" s="99" t="s">
        <v>187</v>
      </c>
      <c r="C156" s="28" t="s">
        <v>14</v>
      </c>
      <c r="D156" s="28" t="s">
        <v>17</v>
      </c>
      <c r="E156" s="103"/>
      <c r="F156" s="89">
        <f>+F157</f>
        <v>350</v>
      </c>
      <c r="G156" s="50">
        <f>+G157</f>
        <v>350</v>
      </c>
    </row>
    <row r="157" spans="1:7" s="18" customFormat="1" ht="37.5">
      <c r="A157" s="33" t="s">
        <v>81</v>
      </c>
      <c r="B157" s="26" t="s">
        <v>188</v>
      </c>
      <c r="C157" s="17" t="s">
        <v>14</v>
      </c>
      <c r="D157" s="17" t="s">
        <v>17</v>
      </c>
      <c r="E157" s="105"/>
      <c r="F157" s="86">
        <f>+F158</f>
        <v>350</v>
      </c>
      <c r="G157" s="47">
        <f>+G158</f>
        <v>350</v>
      </c>
    </row>
    <row r="158" spans="1:7" s="18" customFormat="1" ht="23.25">
      <c r="A158" s="34" t="s">
        <v>90</v>
      </c>
      <c r="B158" s="26" t="s">
        <v>188</v>
      </c>
      <c r="C158" s="17" t="s">
        <v>14</v>
      </c>
      <c r="D158" s="17" t="s">
        <v>17</v>
      </c>
      <c r="E158" s="105" t="s">
        <v>96</v>
      </c>
      <c r="F158" s="82">
        <v>350</v>
      </c>
      <c r="G158" s="43">
        <v>350</v>
      </c>
    </row>
    <row r="159" spans="1:7" s="22" customFormat="1" ht="56.25">
      <c r="A159" s="19" t="s">
        <v>369</v>
      </c>
      <c r="B159" s="108" t="s">
        <v>220</v>
      </c>
      <c r="C159" s="21"/>
      <c r="D159" s="21"/>
      <c r="E159" s="100"/>
      <c r="F159" s="80">
        <f>+F160</f>
        <v>9081.3</v>
      </c>
      <c r="G159" s="41">
        <f>+G160</f>
        <v>9081.3</v>
      </c>
    </row>
    <row r="160" spans="1:7" s="22" customFormat="1" ht="22.5">
      <c r="A160" s="19" t="s">
        <v>73</v>
      </c>
      <c r="B160" s="108" t="s">
        <v>220</v>
      </c>
      <c r="C160" s="23" t="s">
        <v>9</v>
      </c>
      <c r="D160" s="23" t="s">
        <v>10</v>
      </c>
      <c r="E160" s="100"/>
      <c r="F160" s="80">
        <f>+F161</f>
        <v>9081.3</v>
      </c>
      <c r="G160" s="41">
        <f>+G161</f>
        <v>9081.3</v>
      </c>
    </row>
    <row r="161" spans="1:7" s="18" customFormat="1" ht="23.25">
      <c r="A161" s="60" t="s">
        <v>19</v>
      </c>
      <c r="B161" s="109" t="s">
        <v>220</v>
      </c>
      <c r="C161" s="24" t="s">
        <v>9</v>
      </c>
      <c r="D161" s="24" t="s">
        <v>24</v>
      </c>
      <c r="E161" s="101"/>
      <c r="F161" s="91">
        <f>+F162+F170+F166</f>
        <v>9081.3</v>
      </c>
      <c r="G161" s="52">
        <f>+G162+G170+G166</f>
        <v>9081.3</v>
      </c>
    </row>
    <row r="162" spans="1:7" s="18" customFormat="1" ht="23.25">
      <c r="A162" s="35" t="s">
        <v>57</v>
      </c>
      <c r="B162" s="26" t="s">
        <v>222</v>
      </c>
      <c r="C162" s="17" t="s">
        <v>9</v>
      </c>
      <c r="D162" s="17" t="s">
        <v>24</v>
      </c>
      <c r="E162" s="105"/>
      <c r="F162" s="86">
        <f>+F164+F165</f>
        <v>6996.299999999999</v>
      </c>
      <c r="G162" s="47">
        <f>+G164+G165</f>
        <v>7015.299999999999</v>
      </c>
    </row>
    <row r="163" spans="1:7" s="18" customFormat="1" ht="23.25">
      <c r="A163" s="69" t="s">
        <v>292</v>
      </c>
      <c r="B163" s="109" t="s">
        <v>291</v>
      </c>
      <c r="C163" s="17" t="s">
        <v>9</v>
      </c>
      <c r="D163" s="17" t="s">
        <v>24</v>
      </c>
      <c r="E163" s="105"/>
      <c r="F163" s="82">
        <f>SUM(F164:F165)</f>
        <v>6996.299999999999</v>
      </c>
      <c r="G163" s="43">
        <f>SUM(G164:G165)</f>
        <v>7015.299999999999</v>
      </c>
    </row>
    <row r="164" spans="1:7" s="18" customFormat="1" ht="23.25">
      <c r="A164" s="15" t="s">
        <v>290</v>
      </c>
      <c r="B164" s="109" t="s">
        <v>291</v>
      </c>
      <c r="C164" s="17" t="s">
        <v>9</v>
      </c>
      <c r="D164" s="17" t="s">
        <v>24</v>
      </c>
      <c r="E164" s="105" t="s">
        <v>92</v>
      </c>
      <c r="F164" s="82">
        <v>6394.4</v>
      </c>
      <c r="G164" s="43">
        <v>6394.4</v>
      </c>
    </row>
    <row r="165" spans="1:7" s="18" customFormat="1" ht="37.5">
      <c r="A165" s="15" t="s">
        <v>88</v>
      </c>
      <c r="B165" s="109" t="s">
        <v>291</v>
      </c>
      <c r="C165" s="17" t="s">
        <v>9</v>
      </c>
      <c r="D165" s="17" t="s">
        <v>24</v>
      </c>
      <c r="E165" s="105" t="s">
        <v>89</v>
      </c>
      <c r="F165" s="82">
        <v>601.9</v>
      </c>
      <c r="G165" s="43">
        <v>620.9</v>
      </c>
    </row>
    <row r="166" spans="1:7" s="18" customFormat="1" ht="127.5" customHeight="1">
      <c r="A166" s="61" t="s">
        <v>221</v>
      </c>
      <c r="B166" s="109" t="s">
        <v>223</v>
      </c>
      <c r="C166" s="17" t="s">
        <v>9</v>
      </c>
      <c r="D166" s="17" t="s">
        <v>24</v>
      </c>
      <c r="E166" s="105"/>
      <c r="F166" s="86">
        <f>+F167+F168+F169</f>
        <v>2027</v>
      </c>
      <c r="G166" s="47">
        <f>+G167+G168+G169</f>
        <v>1949</v>
      </c>
    </row>
    <row r="167" spans="1:7" s="18" customFormat="1" ht="23.25">
      <c r="A167" s="15" t="s">
        <v>290</v>
      </c>
      <c r="B167" s="109" t="s">
        <v>223</v>
      </c>
      <c r="C167" s="17" t="s">
        <v>9</v>
      </c>
      <c r="D167" s="17" t="s">
        <v>24</v>
      </c>
      <c r="E167" s="105" t="s">
        <v>92</v>
      </c>
      <c r="F167" s="82">
        <v>1453.5</v>
      </c>
      <c r="G167" s="43">
        <v>1453.5</v>
      </c>
    </row>
    <row r="168" spans="1:7" s="18" customFormat="1" ht="37.5">
      <c r="A168" s="15" t="s">
        <v>88</v>
      </c>
      <c r="B168" s="109" t="s">
        <v>223</v>
      </c>
      <c r="C168" s="17" t="s">
        <v>9</v>
      </c>
      <c r="D168" s="17" t="s">
        <v>24</v>
      </c>
      <c r="E168" s="105" t="s">
        <v>89</v>
      </c>
      <c r="F168" s="82">
        <v>559</v>
      </c>
      <c r="G168" s="43">
        <v>481</v>
      </c>
    </row>
    <row r="169" spans="1:7" s="18" customFormat="1" ht="23.25">
      <c r="A169" s="15" t="s">
        <v>91</v>
      </c>
      <c r="B169" s="109" t="s">
        <v>223</v>
      </c>
      <c r="C169" s="17" t="s">
        <v>9</v>
      </c>
      <c r="D169" s="17" t="s">
        <v>24</v>
      </c>
      <c r="E169" s="105" t="s">
        <v>93</v>
      </c>
      <c r="F169" s="82">
        <v>14.5</v>
      </c>
      <c r="G169" s="43">
        <v>14.5</v>
      </c>
    </row>
    <row r="170" spans="1:7" s="18" customFormat="1" ht="22.5" customHeight="1">
      <c r="A170" s="35" t="s">
        <v>58</v>
      </c>
      <c r="B170" s="26" t="s">
        <v>224</v>
      </c>
      <c r="C170" s="17" t="s">
        <v>9</v>
      </c>
      <c r="D170" s="17" t="s">
        <v>24</v>
      </c>
      <c r="E170" s="105"/>
      <c r="F170" s="86">
        <f>+F172</f>
        <v>58</v>
      </c>
      <c r="G170" s="47">
        <f>+G172</f>
        <v>117</v>
      </c>
    </row>
    <row r="171" spans="1:7" s="18" customFormat="1" ht="121.5" customHeight="1">
      <c r="A171" s="61" t="s">
        <v>221</v>
      </c>
      <c r="B171" s="26" t="s">
        <v>225</v>
      </c>
      <c r="C171" s="17" t="s">
        <v>9</v>
      </c>
      <c r="D171" s="17" t="s">
        <v>24</v>
      </c>
      <c r="E171" s="105"/>
      <c r="F171" s="86">
        <f>F172</f>
        <v>58</v>
      </c>
      <c r="G171" s="47">
        <f>G172</f>
        <v>117</v>
      </c>
    </row>
    <row r="172" spans="1:7" s="18" customFormat="1" ht="37.5">
      <c r="A172" s="15" t="s">
        <v>88</v>
      </c>
      <c r="B172" s="109" t="s">
        <v>225</v>
      </c>
      <c r="C172" s="17" t="s">
        <v>9</v>
      </c>
      <c r="D172" s="17" t="s">
        <v>24</v>
      </c>
      <c r="E172" s="105" t="s">
        <v>89</v>
      </c>
      <c r="F172" s="82">
        <v>58</v>
      </c>
      <c r="G172" s="43">
        <v>117</v>
      </c>
    </row>
    <row r="173" spans="1:7" s="22" customFormat="1" ht="75">
      <c r="A173" s="63" t="s">
        <v>50</v>
      </c>
      <c r="B173" s="107" t="s">
        <v>173</v>
      </c>
      <c r="C173" s="28"/>
      <c r="D173" s="28"/>
      <c r="E173" s="103"/>
      <c r="F173" s="89">
        <f>+F174+F184+F199+F191</f>
        <v>1949.8</v>
      </c>
      <c r="G173" s="50">
        <f>+G174+G184+G199+G191</f>
        <v>1846.2</v>
      </c>
    </row>
    <row r="174" spans="1:7" s="22" customFormat="1" ht="22.5">
      <c r="A174" s="19" t="s">
        <v>73</v>
      </c>
      <c r="B174" s="107" t="s">
        <v>173</v>
      </c>
      <c r="C174" s="28" t="s">
        <v>9</v>
      </c>
      <c r="D174" s="28" t="s">
        <v>10</v>
      </c>
      <c r="E174" s="103"/>
      <c r="F174" s="89">
        <f>+F175</f>
        <v>100</v>
      </c>
      <c r="G174" s="50">
        <f>+G175</f>
        <v>50</v>
      </c>
    </row>
    <row r="175" spans="1:7" s="18" customFormat="1" ht="23.25">
      <c r="A175" s="60" t="s">
        <v>19</v>
      </c>
      <c r="B175" s="106" t="s">
        <v>173</v>
      </c>
      <c r="C175" s="17" t="s">
        <v>9</v>
      </c>
      <c r="D175" s="17" t="s">
        <v>24</v>
      </c>
      <c r="E175" s="105"/>
      <c r="F175" s="90">
        <f>+F176</f>
        <v>100</v>
      </c>
      <c r="G175" s="51">
        <f>+G176</f>
        <v>50</v>
      </c>
    </row>
    <row r="176" spans="1:7" s="18" customFormat="1" ht="23.25">
      <c r="A176" s="35" t="s">
        <v>45</v>
      </c>
      <c r="B176" s="26" t="s">
        <v>174</v>
      </c>
      <c r="C176" s="17" t="s">
        <v>9</v>
      </c>
      <c r="D176" s="17" t="s">
        <v>24</v>
      </c>
      <c r="E176" s="105"/>
      <c r="F176" s="86">
        <f>+F177+F180+F182</f>
        <v>100</v>
      </c>
      <c r="G176" s="47">
        <f>+G177+G180+G182</f>
        <v>50</v>
      </c>
    </row>
    <row r="177" spans="1:7" s="18" customFormat="1" ht="23.25">
      <c r="A177" s="60" t="s">
        <v>60</v>
      </c>
      <c r="B177" s="26" t="s">
        <v>175</v>
      </c>
      <c r="C177" s="17" t="s">
        <v>9</v>
      </c>
      <c r="D177" s="17" t="s">
        <v>24</v>
      </c>
      <c r="E177" s="105"/>
      <c r="F177" s="86">
        <f>+F178+F179</f>
        <v>20</v>
      </c>
      <c r="G177" s="47">
        <f>+G178+G179</f>
        <v>20</v>
      </c>
    </row>
    <row r="178" spans="1:7" s="18" customFormat="1" ht="37.5">
      <c r="A178" s="15" t="s">
        <v>88</v>
      </c>
      <c r="B178" s="26" t="s">
        <v>175</v>
      </c>
      <c r="C178" s="17" t="s">
        <v>9</v>
      </c>
      <c r="D178" s="17" t="s">
        <v>24</v>
      </c>
      <c r="E178" s="105" t="s">
        <v>89</v>
      </c>
      <c r="F178" s="82">
        <v>8</v>
      </c>
      <c r="G178" s="43">
        <v>8</v>
      </c>
    </row>
    <row r="179" spans="1:7" s="18" customFormat="1" ht="23.25">
      <c r="A179" s="15" t="s">
        <v>100</v>
      </c>
      <c r="B179" s="26" t="s">
        <v>175</v>
      </c>
      <c r="C179" s="17" t="s">
        <v>9</v>
      </c>
      <c r="D179" s="17" t="s">
        <v>24</v>
      </c>
      <c r="E179" s="105" t="s">
        <v>99</v>
      </c>
      <c r="F179" s="82">
        <v>12</v>
      </c>
      <c r="G179" s="43">
        <v>12</v>
      </c>
    </row>
    <row r="180" spans="1:7" s="18" customFormat="1" ht="37.5">
      <c r="A180" s="60" t="s">
        <v>61</v>
      </c>
      <c r="B180" s="26" t="s">
        <v>176</v>
      </c>
      <c r="C180" s="17" t="s">
        <v>9</v>
      </c>
      <c r="D180" s="17" t="s">
        <v>24</v>
      </c>
      <c r="E180" s="105"/>
      <c r="F180" s="86">
        <f>+F181</f>
        <v>30</v>
      </c>
      <c r="G180" s="47">
        <f>+G181</f>
        <v>30</v>
      </c>
    </row>
    <row r="181" spans="1:7" s="18" customFormat="1" ht="37.5">
      <c r="A181" s="15" t="s">
        <v>94</v>
      </c>
      <c r="B181" s="106" t="s">
        <v>176</v>
      </c>
      <c r="C181" s="17" t="s">
        <v>9</v>
      </c>
      <c r="D181" s="17" t="s">
        <v>24</v>
      </c>
      <c r="E181" s="105" t="s">
        <v>95</v>
      </c>
      <c r="F181" s="82">
        <v>30</v>
      </c>
      <c r="G181" s="43">
        <v>30</v>
      </c>
    </row>
    <row r="182" spans="1:7" s="18" customFormat="1" ht="23.25">
      <c r="A182" s="60" t="s">
        <v>38</v>
      </c>
      <c r="B182" s="26" t="s">
        <v>177</v>
      </c>
      <c r="C182" s="17" t="s">
        <v>9</v>
      </c>
      <c r="D182" s="17" t="s">
        <v>24</v>
      </c>
      <c r="E182" s="105"/>
      <c r="F182" s="86">
        <f>+F183</f>
        <v>50</v>
      </c>
      <c r="G182" s="47">
        <f>+G183</f>
        <v>0</v>
      </c>
    </row>
    <row r="183" spans="1:7" s="18" customFormat="1" ht="37.5">
      <c r="A183" s="15" t="s">
        <v>88</v>
      </c>
      <c r="B183" s="106" t="s">
        <v>177</v>
      </c>
      <c r="C183" s="17" t="s">
        <v>9</v>
      </c>
      <c r="D183" s="17" t="s">
        <v>24</v>
      </c>
      <c r="E183" s="105" t="s">
        <v>89</v>
      </c>
      <c r="F183" s="82">
        <v>50</v>
      </c>
      <c r="G183" s="43"/>
    </row>
    <row r="184" spans="1:7" s="22" customFormat="1" ht="37.5">
      <c r="A184" s="63" t="s">
        <v>74</v>
      </c>
      <c r="B184" s="107" t="s">
        <v>173</v>
      </c>
      <c r="C184" s="28" t="s">
        <v>18</v>
      </c>
      <c r="D184" s="28" t="s">
        <v>10</v>
      </c>
      <c r="E184" s="103"/>
      <c r="F184" s="89">
        <f>+F185</f>
        <v>396.8</v>
      </c>
      <c r="G184" s="50">
        <f>+G185</f>
        <v>396.8</v>
      </c>
    </row>
    <row r="185" spans="1:7" s="18" customFormat="1" ht="37.5">
      <c r="A185" s="33" t="s">
        <v>30</v>
      </c>
      <c r="B185" s="106" t="s">
        <v>173</v>
      </c>
      <c r="C185" s="17" t="s">
        <v>18</v>
      </c>
      <c r="D185" s="17" t="s">
        <v>32</v>
      </c>
      <c r="E185" s="105"/>
      <c r="F185" s="90">
        <f>+F186</f>
        <v>396.8</v>
      </c>
      <c r="G185" s="51">
        <f>+G186</f>
        <v>396.8</v>
      </c>
    </row>
    <row r="186" spans="1:7" s="18" customFormat="1" ht="23.25">
      <c r="A186" s="60" t="s">
        <v>45</v>
      </c>
      <c r="B186" s="106" t="s">
        <v>174</v>
      </c>
      <c r="C186" s="17" t="s">
        <v>18</v>
      </c>
      <c r="D186" s="17" t="s">
        <v>32</v>
      </c>
      <c r="E186" s="105"/>
      <c r="F186" s="86">
        <f>+F189+F187</f>
        <v>396.8</v>
      </c>
      <c r="G186" s="47">
        <f>+G189+G187</f>
        <v>396.8</v>
      </c>
    </row>
    <row r="187" spans="1:7" s="18" customFormat="1" ht="37.5">
      <c r="A187" s="60" t="s">
        <v>31</v>
      </c>
      <c r="B187" s="106" t="s">
        <v>178</v>
      </c>
      <c r="C187" s="17" t="s">
        <v>18</v>
      </c>
      <c r="D187" s="17" t="s">
        <v>32</v>
      </c>
      <c r="E187" s="105"/>
      <c r="F187" s="86">
        <f>+F188</f>
        <v>377</v>
      </c>
      <c r="G187" s="47">
        <f>+G188</f>
        <v>377</v>
      </c>
    </row>
    <row r="188" spans="1:7" s="18" customFormat="1" ht="37.5">
      <c r="A188" s="15" t="s">
        <v>88</v>
      </c>
      <c r="B188" s="106" t="s">
        <v>178</v>
      </c>
      <c r="C188" s="17" t="s">
        <v>18</v>
      </c>
      <c r="D188" s="17" t="s">
        <v>32</v>
      </c>
      <c r="E188" s="105" t="s">
        <v>89</v>
      </c>
      <c r="F188" s="82">
        <v>377</v>
      </c>
      <c r="G188" s="43">
        <v>377</v>
      </c>
    </row>
    <row r="189" spans="1:7" s="18" customFormat="1" ht="56.25">
      <c r="A189" s="60" t="s">
        <v>51</v>
      </c>
      <c r="B189" s="106" t="s">
        <v>219</v>
      </c>
      <c r="C189" s="17" t="s">
        <v>18</v>
      </c>
      <c r="D189" s="17" t="s">
        <v>32</v>
      </c>
      <c r="E189" s="105"/>
      <c r="F189" s="86">
        <f>+F190</f>
        <v>19.8</v>
      </c>
      <c r="G189" s="47">
        <f>+G190</f>
        <v>19.8</v>
      </c>
    </row>
    <row r="190" spans="1:7" s="18" customFormat="1" ht="37.5">
      <c r="A190" s="15" t="s">
        <v>88</v>
      </c>
      <c r="B190" s="106" t="s">
        <v>219</v>
      </c>
      <c r="C190" s="17" t="s">
        <v>18</v>
      </c>
      <c r="D190" s="17" t="s">
        <v>32</v>
      </c>
      <c r="E190" s="105" t="s">
        <v>89</v>
      </c>
      <c r="F190" s="82">
        <v>19.8</v>
      </c>
      <c r="G190" s="43">
        <v>19.8</v>
      </c>
    </row>
    <row r="191" spans="1:7" s="22" customFormat="1" ht="22.5">
      <c r="A191" s="63" t="s">
        <v>72</v>
      </c>
      <c r="B191" s="107" t="s">
        <v>173</v>
      </c>
      <c r="C191" s="28" t="s">
        <v>17</v>
      </c>
      <c r="D191" s="28" t="s">
        <v>10</v>
      </c>
      <c r="E191" s="103"/>
      <c r="F191" s="89">
        <f>+F192</f>
        <v>1290</v>
      </c>
      <c r="G191" s="50">
        <f>+G192</f>
        <v>1290</v>
      </c>
    </row>
    <row r="192" spans="1:7" s="22" customFormat="1" ht="23.25">
      <c r="A192" s="33" t="s">
        <v>4</v>
      </c>
      <c r="B192" s="106" t="s">
        <v>173</v>
      </c>
      <c r="C192" s="17" t="s">
        <v>17</v>
      </c>
      <c r="D192" s="17" t="s">
        <v>9</v>
      </c>
      <c r="E192" s="103"/>
      <c r="F192" s="90">
        <f aca="true" t="shared" si="4" ref="F192:G194">+F193</f>
        <v>1290</v>
      </c>
      <c r="G192" s="51">
        <f t="shared" si="4"/>
        <v>1290</v>
      </c>
    </row>
    <row r="193" spans="1:7" s="22" customFormat="1" ht="23.25">
      <c r="A193" s="33" t="s">
        <v>45</v>
      </c>
      <c r="B193" s="106" t="s">
        <v>174</v>
      </c>
      <c r="C193" s="17" t="s">
        <v>17</v>
      </c>
      <c r="D193" s="17" t="s">
        <v>9</v>
      </c>
      <c r="E193" s="103"/>
      <c r="F193" s="86">
        <f>+F194+F196</f>
        <v>1290</v>
      </c>
      <c r="G193" s="47">
        <f>+G194+G196</f>
        <v>1290</v>
      </c>
    </row>
    <row r="194" spans="1:7" s="22" customFormat="1" ht="42" customHeight="1">
      <c r="A194" s="33" t="s">
        <v>294</v>
      </c>
      <c r="B194" s="106" t="s">
        <v>181</v>
      </c>
      <c r="C194" s="17" t="s">
        <v>17</v>
      </c>
      <c r="D194" s="17" t="s">
        <v>9</v>
      </c>
      <c r="E194" s="103"/>
      <c r="F194" s="86">
        <f t="shared" si="4"/>
        <v>900</v>
      </c>
      <c r="G194" s="47">
        <f t="shared" si="4"/>
        <v>900</v>
      </c>
    </row>
    <row r="195" spans="1:7" s="18" customFormat="1" ht="23.25">
      <c r="A195" s="34" t="s">
        <v>90</v>
      </c>
      <c r="B195" s="26" t="s">
        <v>181</v>
      </c>
      <c r="C195" s="16" t="s">
        <v>17</v>
      </c>
      <c r="D195" s="16" t="s">
        <v>9</v>
      </c>
      <c r="E195" s="27" t="s">
        <v>96</v>
      </c>
      <c r="F195" s="82">
        <v>900</v>
      </c>
      <c r="G195" s="43">
        <v>900</v>
      </c>
    </row>
    <row r="196" spans="1:7" s="22" customFormat="1" ht="42" customHeight="1">
      <c r="A196" s="33" t="s">
        <v>295</v>
      </c>
      <c r="B196" s="106" t="s">
        <v>312</v>
      </c>
      <c r="C196" s="17" t="s">
        <v>17</v>
      </c>
      <c r="D196" s="17" t="s">
        <v>9</v>
      </c>
      <c r="E196" s="103"/>
      <c r="F196" s="86">
        <f>SUM(F197:F198)</f>
        <v>390</v>
      </c>
      <c r="G196" s="47">
        <f>SUM(G197:G198)</f>
        <v>390</v>
      </c>
    </row>
    <row r="197" spans="1:7" s="18" customFormat="1" ht="23.25">
      <c r="A197" s="34" t="s">
        <v>90</v>
      </c>
      <c r="B197" s="26" t="s">
        <v>312</v>
      </c>
      <c r="C197" s="16" t="s">
        <v>17</v>
      </c>
      <c r="D197" s="16" t="s">
        <v>9</v>
      </c>
      <c r="E197" s="27" t="s">
        <v>96</v>
      </c>
      <c r="F197" s="82">
        <v>269.9</v>
      </c>
      <c r="G197" s="43">
        <v>269.9</v>
      </c>
    </row>
    <row r="198" spans="1:7" s="18" customFormat="1" ht="23.25">
      <c r="A198" s="34" t="s">
        <v>316</v>
      </c>
      <c r="B198" s="26" t="s">
        <v>312</v>
      </c>
      <c r="C198" s="16" t="s">
        <v>17</v>
      </c>
      <c r="D198" s="16" t="s">
        <v>9</v>
      </c>
      <c r="E198" s="27" t="s">
        <v>97</v>
      </c>
      <c r="F198" s="82">
        <v>120.1</v>
      </c>
      <c r="G198" s="43">
        <v>120.1</v>
      </c>
    </row>
    <row r="199" spans="1:7" s="22" customFormat="1" ht="22.5">
      <c r="A199" s="63" t="s">
        <v>69</v>
      </c>
      <c r="B199" s="107" t="s">
        <v>173</v>
      </c>
      <c r="C199" s="28" t="s">
        <v>13</v>
      </c>
      <c r="D199" s="28" t="s">
        <v>10</v>
      </c>
      <c r="E199" s="103"/>
      <c r="F199" s="89">
        <f>+F200+F204+F217</f>
        <v>163</v>
      </c>
      <c r="G199" s="50">
        <f>+G200+G204+G217</f>
        <v>109.4</v>
      </c>
    </row>
    <row r="200" spans="1:7" s="18" customFormat="1" ht="23.25">
      <c r="A200" s="33" t="s">
        <v>6</v>
      </c>
      <c r="B200" s="106" t="s">
        <v>173</v>
      </c>
      <c r="C200" s="17" t="s">
        <v>13</v>
      </c>
      <c r="D200" s="17" t="s">
        <v>15</v>
      </c>
      <c r="E200" s="105"/>
      <c r="F200" s="90">
        <f aca="true" t="shared" si="5" ref="F200:G202">+F201</f>
        <v>18</v>
      </c>
      <c r="G200" s="51">
        <f t="shared" si="5"/>
        <v>18</v>
      </c>
    </row>
    <row r="201" spans="1:7" s="18" customFormat="1" ht="23.25">
      <c r="A201" s="35" t="s">
        <v>46</v>
      </c>
      <c r="B201" s="26" t="s">
        <v>179</v>
      </c>
      <c r="C201" s="16" t="s">
        <v>13</v>
      </c>
      <c r="D201" s="16" t="s">
        <v>15</v>
      </c>
      <c r="E201" s="27"/>
      <c r="F201" s="82">
        <f t="shared" si="5"/>
        <v>18</v>
      </c>
      <c r="G201" s="43">
        <f t="shared" si="5"/>
        <v>18</v>
      </c>
    </row>
    <row r="202" spans="1:7" s="18" customFormat="1" ht="56.25">
      <c r="A202" s="60" t="s">
        <v>47</v>
      </c>
      <c r="B202" s="26" t="s">
        <v>180</v>
      </c>
      <c r="C202" s="16" t="s">
        <v>13</v>
      </c>
      <c r="D202" s="16" t="s">
        <v>15</v>
      </c>
      <c r="E202" s="27"/>
      <c r="F202" s="82">
        <f t="shared" si="5"/>
        <v>18</v>
      </c>
      <c r="G202" s="43">
        <f t="shared" si="5"/>
        <v>18</v>
      </c>
    </row>
    <row r="203" spans="1:7" s="18" customFormat="1" ht="23.25">
      <c r="A203" s="34" t="s">
        <v>90</v>
      </c>
      <c r="B203" s="26" t="s">
        <v>180</v>
      </c>
      <c r="C203" s="16" t="s">
        <v>13</v>
      </c>
      <c r="D203" s="16" t="s">
        <v>15</v>
      </c>
      <c r="E203" s="27" t="s">
        <v>96</v>
      </c>
      <c r="F203" s="82">
        <v>18</v>
      </c>
      <c r="G203" s="43">
        <v>18</v>
      </c>
    </row>
    <row r="204" spans="1:7" s="18" customFormat="1" ht="23.25">
      <c r="A204" s="60" t="s">
        <v>338</v>
      </c>
      <c r="B204" s="26" t="s">
        <v>173</v>
      </c>
      <c r="C204" s="16" t="s">
        <v>13</v>
      </c>
      <c r="D204" s="16" t="s">
        <v>13</v>
      </c>
      <c r="E204" s="27"/>
      <c r="F204" s="82">
        <f>+F205+F210</f>
        <v>135</v>
      </c>
      <c r="G204" s="43">
        <f>+G205+G210</f>
        <v>81.4</v>
      </c>
    </row>
    <row r="205" spans="1:7" s="18" customFormat="1" ht="23.25">
      <c r="A205" s="35" t="s">
        <v>45</v>
      </c>
      <c r="B205" s="26" t="s">
        <v>174</v>
      </c>
      <c r="C205" s="16" t="s">
        <v>13</v>
      </c>
      <c r="D205" s="16" t="s">
        <v>13</v>
      </c>
      <c r="E205" s="27"/>
      <c r="F205" s="82">
        <f>+F206+F208</f>
        <v>35</v>
      </c>
      <c r="G205" s="43">
        <f>+G206+G208</f>
        <v>35</v>
      </c>
    </row>
    <row r="206" spans="1:7" s="18" customFormat="1" ht="37.5">
      <c r="A206" s="60" t="s">
        <v>82</v>
      </c>
      <c r="B206" s="26" t="s">
        <v>181</v>
      </c>
      <c r="C206" s="16" t="s">
        <v>13</v>
      </c>
      <c r="D206" s="16" t="s">
        <v>13</v>
      </c>
      <c r="E206" s="27"/>
      <c r="F206" s="82">
        <f>+F207</f>
        <v>25</v>
      </c>
      <c r="G206" s="43">
        <f>+G207</f>
        <v>25</v>
      </c>
    </row>
    <row r="207" spans="1:7" s="18" customFormat="1" ht="37.5">
      <c r="A207" s="15" t="s">
        <v>88</v>
      </c>
      <c r="B207" s="26" t="s">
        <v>181</v>
      </c>
      <c r="C207" s="16" t="s">
        <v>13</v>
      </c>
      <c r="D207" s="16" t="s">
        <v>13</v>
      </c>
      <c r="E207" s="27" t="s">
        <v>89</v>
      </c>
      <c r="F207" s="82">
        <v>25</v>
      </c>
      <c r="G207" s="43">
        <v>25</v>
      </c>
    </row>
    <row r="208" spans="1:7" s="18" customFormat="1" ht="21.75" customHeight="1">
      <c r="A208" s="60" t="s">
        <v>61</v>
      </c>
      <c r="B208" s="26" t="s">
        <v>176</v>
      </c>
      <c r="C208" s="17" t="s">
        <v>13</v>
      </c>
      <c r="D208" s="17" t="s">
        <v>13</v>
      </c>
      <c r="E208" s="105"/>
      <c r="F208" s="82">
        <f>+F209</f>
        <v>10</v>
      </c>
      <c r="G208" s="43">
        <f>+G209</f>
        <v>10</v>
      </c>
    </row>
    <row r="209" spans="1:7" s="18" customFormat="1" ht="37.5">
      <c r="A209" s="15" t="s">
        <v>88</v>
      </c>
      <c r="B209" s="106" t="s">
        <v>176</v>
      </c>
      <c r="C209" s="17" t="s">
        <v>13</v>
      </c>
      <c r="D209" s="17" t="s">
        <v>13</v>
      </c>
      <c r="E209" s="105" t="s">
        <v>89</v>
      </c>
      <c r="F209" s="82">
        <v>10</v>
      </c>
      <c r="G209" s="43">
        <v>10</v>
      </c>
    </row>
    <row r="210" spans="1:7" s="18" customFormat="1" ht="56.25">
      <c r="A210" s="35" t="s">
        <v>83</v>
      </c>
      <c r="B210" s="26" t="s">
        <v>182</v>
      </c>
      <c r="C210" s="16" t="s">
        <v>13</v>
      </c>
      <c r="D210" s="16" t="s">
        <v>13</v>
      </c>
      <c r="E210" s="27"/>
      <c r="F210" s="82">
        <f>+F211+F214</f>
        <v>100</v>
      </c>
      <c r="G210" s="43">
        <f>+G211+G214</f>
        <v>46.4</v>
      </c>
    </row>
    <row r="211" spans="1:7" s="18" customFormat="1" ht="56.25">
      <c r="A211" s="60" t="s">
        <v>86</v>
      </c>
      <c r="B211" s="26" t="s">
        <v>183</v>
      </c>
      <c r="C211" s="16" t="s">
        <v>13</v>
      </c>
      <c r="D211" s="16" t="s">
        <v>13</v>
      </c>
      <c r="E211" s="27"/>
      <c r="F211" s="82">
        <f>+F212+F213</f>
        <v>95</v>
      </c>
      <c r="G211" s="43">
        <f>+G212+G213</f>
        <v>35</v>
      </c>
    </row>
    <row r="212" spans="1:7" s="18" customFormat="1" ht="22.5" customHeight="1">
      <c r="A212" s="15" t="s">
        <v>110</v>
      </c>
      <c r="B212" s="26" t="s">
        <v>183</v>
      </c>
      <c r="C212" s="16" t="s">
        <v>13</v>
      </c>
      <c r="D212" s="16" t="s">
        <v>13</v>
      </c>
      <c r="E212" s="27" t="s">
        <v>107</v>
      </c>
      <c r="F212" s="82">
        <v>75</v>
      </c>
      <c r="G212" s="43">
        <v>0</v>
      </c>
    </row>
    <row r="213" spans="1:7" s="18" customFormat="1" ht="23.25">
      <c r="A213" s="34" t="s">
        <v>90</v>
      </c>
      <c r="B213" s="26" t="s">
        <v>183</v>
      </c>
      <c r="C213" s="16" t="s">
        <v>13</v>
      </c>
      <c r="D213" s="16" t="s">
        <v>13</v>
      </c>
      <c r="E213" s="27" t="s">
        <v>96</v>
      </c>
      <c r="F213" s="82">
        <v>20</v>
      </c>
      <c r="G213" s="43">
        <v>35</v>
      </c>
    </row>
    <row r="214" spans="1:7" s="18" customFormat="1" ht="56.25">
      <c r="A214" s="60" t="s">
        <v>84</v>
      </c>
      <c r="B214" s="26" t="s">
        <v>184</v>
      </c>
      <c r="C214" s="16" t="s">
        <v>13</v>
      </c>
      <c r="D214" s="16" t="s">
        <v>13</v>
      </c>
      <c r="E214" s="27"/>
      <c r="F214" s="82">
        <f>+F216+F215</f>
        <v>5</v>
      </c>
      <c r="G214" s="43">
        <f>+G216+G215</f>
        <v>11.4</v>
      </c>
    </row>
    <row r="215" spans="1:7" s="18" customFormat="1" ht="37.5">
      <c r="A215" s="15" t="s">
        <v>88</v>
      </c>
      <c r="B215" s="26" t="s">
        <v>184</v>
      </c>
      <c r="C215" s="16" t="s">
        <v>13</v>
      </c>
      <c r="D215" s="16" t="s">
        <v>13</v>
      </c>
      <c r="E215" s="27" t="s">
        <v>89</v>
      </c>
      <c r="F215" s="82">
        <v>0</v>
      </c>
      <c r="G215" s="43">
        <v>6.4</v>
      </c>
    </row>
    <row r="216" spans="1:7" s="18" customFormat="1" ht="23.25">
      <c r="A216" s="34" t="s">
        <v>90</v>
      </c>
      <c r="B216" s="26" t="s">
        <v>184</v>
      </c>
      <c r="C216" s="16" t="s">
        <v>13</v>
      </c>
      <c r="D216" s="16" t="s">
        <v>13</v>
      </c>
      <c r="E216" s="27" t="s">
        <v>96</v>
      </c>
      <c r="F216" s="82">
        <v>5</v>
      </c>
      <c r="G216" s="43">
        <v>5</v>
      </c>
    </row>
    <row r="217" spans="1:7" s="18" customFormat="1" ht="23.25">
      <c r="A217" s="60" t="s">
        <v>75</v>
      </c>
      <c r="B217" s="26" t="s">
        <v>173</v>
      </c>
      <c r="C217" s="16" t="s">
        <v>13</v>
      </c>
      <c r="D217" s="16" t="s">
        <v>21</v>
      </c>
      <c r="E217" s="27"/>
      <c r="F217" s="82">
        <f aca="true" t="shared" si="6" ref="F217:G219">+F218</f>
        <v>10</v>
      </c>
      <c r="G217" s="43">
        <f t="shared" si="6"/>
        <v>10</v>
      </c>
    </row>
    <row r="218" spans="1:7" s="30" customFormat="1" ht="23.25">
      <c r="A218" s="35" t="s">
        <v>45</v>
      </c>
      <c r="B218" s="26" t="s">
        <v>174</v>
      </c>
      <c r="C218" s="16" t="s">
        <v>13</v>
      </c>
      <c r="D218" s="16" t="s">
        <v>21</v>
      </c>
      <c r="E218" s="27"/>
      <c r="F218" s="82">
        <f t="shared" si="6"/>
        <v>10</v>
      </c>
      <c r="G218" s="43">
        <f t="shared" si="6"/>
        <v>10</v>
      </c>
    </row>
    <row r="219" spans="1:7" s="30" customFormat="1" ht="37.5">
      <c r="A219" s="60" t="s">
        <v>82</v>
      </c>
      <c r="B219" s="26" t="s">
        <v>181</v>
      </c>
      <c r="C219" s="16" t="s">
        <v>13</v>
      </c>
      <c r="D219" s="16" t="s">
        <v>21</v>
      </c>
      <c r="E219" s="27"/>
      <c r="F219" s="82">
        <f t="shared" si="6"/>
        <v>10</v>
      </c>
      <c r="G219" s="43">
        <f t="shared" si="6"/>
        <v>10</v>
      </c>
    </row>
    <row r="220" spans="1:7" s="30" customFormat="1" ht="44.25" customHeight="1">
      <c r="A220" s="15" t="s">
        <v>88</v>
      </c>
      <c r="B220" s="26" t="s">
        <v>181</v>
      </c>
      <c r="C220" s="16" t="s">
        <v>13</v>
      </c>
      <c r="D220" s="16" t="s">
        <v>21</v>
      </c>
      <c r="E220" s="27" t="s">
        <v>89</v>
      </c>
      <c r="F220" s="82">
        <v>10</v>
      </c>
      <c r="G220" s="43">
        <v>10</v>
      </c>
    </row>
    <row r="221" spans="1:7" s="22" customFormat="1" ht="56.25">
      <c r="A221" s="63" t="s">
        <v>263</v>
      </c>
      <c r="B221" s="107" t="s">
        <v>112</v>
      </c>
      <c r="C221" s="28"/>
      <c r="D221" s="28"/>
      <c r="E221" s="103"/>
      <c r="F221" s="85">
        <f>+F222+F268</f>
        <v>69126</v>
      </c>
      <c r="G221" s="46">
        <f>+G222+G268</f>
        <v>0</v>
      </c>
    </row>
    <row r="222" spans="1:7" s="22" customFormat="1" ht="22.5">
      <c r="A222" s="19" t="s">
        <v>73</v>
      </c>
      <c r="B222" s="107" t="s">
        <v>112</v>
      </c>
      <c r="C222" s="28" t="s">
        <v>9</v>
      </c>
      <c r="D222" s="28" t="s">
        <v>10</v>
      </c>
      <c r="E222" s="103"/>
      <c r="F222" s="85">
        <f>+F223+F242</f>
        <v>64211.399999999994</v>
      </c>
      <c r="G222" s="46">
        <f>+G223+G242</f>
        <v>0</v>
      </c>
    </row>
    <row r="223" spans="1:7" s="18" customFormat="1" ht="75">
      <c r="A223" s="60" t="s">
        <v>261</v>
      </c>
      <c r="B223" s="106" t="s">
        <v>112</v>
      </c>
      <c r="C223" s="17" t="s">
        <v>9</v>
      </c>
      <c r="D223" s="17" t="s">
        <v>17</v>
      </c>
      <c r="E223" s="105"/>
      <c r="F223" s="86">
        <f>+F224+F236</f>
        <v>41379.299999999996</v>
      </c>
      <c r="G223" s="47">
        <f>+G224+G236</f>
        <v>0</v>
      </c>
    </row>
    <row r="224" spans="1:7" s="18" customFormat="1" ht="23.25">
      <c r="A224" s="33" t="s">
        <v>259</v>
      </c>
      <c r="B224" s="106" t="s">
        <v>120</v>
      </c>
      <c r="C224" s="17" t="s">
        <v>9</v>
      </c>
      <c r="D224" s="17" t="s">
        <v>17</v>
      </c>
      <c r="E224" s="105"/>
      <c r="F224" s="90">
        <f>+F225+F229+F232+F234</f>
        <v>41333.1</v>
      </c>
      <c r="G224" s="51">
        <f>+G225+G229+G232+G234</f>
        <v>0</v>
      </c>
    </row>
    <row r="225" spans="1:7" s="18" customFormat="1" ht="37.5">
      <c r="A225" s="60" t="s">
        <v>262</v>
      </c>
      <c r="B225" s="26" t="s">
        <v>121</v>
      </c>
      <c r="C225" s="16" t="s">
        <v>9</v>
      </c>
      <c r="D225" s="16" t="s">
        <v>17</v>
      </c>
      <c r="E225" s="27" t="s">
        <v>20</v>
      </c>
      <c r="F225" s="90">
        <f>+F226+F227+F228</f>
        <v>38742.5</v>
      </c>
      <c r="G225" s="51">
        <f>+G226+G227+G228</f>
        <v>0</v>
      </c>
    </row>
    <row r="226" spans="1:7" s="18" customFormat="1" ht="37.5">
      <c r="A226" s="15" t="s">
        <v>94</v>
      </c>
      <c r="B226" s="106" t="s">
        <v>121</v>
      </c>
      <c r="C226" s="17" t="s">
        <v>9</v>
      </c>
      <c r="D226" s="17" t="s">
        <v>17</v>
      </c>
      <c r="E226" s="105" t="s">
        <v>95</v>
      </c>
      <c r="F226" s="82">
        <v>34559.1</v>
      </c>
      <c r="G226" s="43">
        <v>0</v>
      </c>
    </row>
    <row r="227" spans="1:7" s="18" customFormat="1" ht="37.5">
      <c r="A227" s="15" t="s">
        <v>88</v>
      </c>
      <c r="B227" s="106" t="s">
        <v>121</v>
      </c>
      <c r="C227" s="17" t="s">
        <v>9</v>
      </c>
      <c r="D227" s="17" t="s">
        <v>17</v>
      </c>
      <c r="E227" s="105" t="s">
        <v>89</v>
      </c>
      <c r="F227" s="82">
        <v>4178.4</v>
      </c>
      <c r="G227" s="43">
        <v>0</v>
      </c>
    </row>
    <row r="228" spans="1:7" s="18" customFormat="1" ht="23.25">
      <c r="A228" s="65" t="s">
        <v>91</v>
      </c>
      <c r="B228" s="106" t="s">
        <v>121</v>
      </c>
      <c r="C228" s="17" t="s">
        <v>9</v>
      </c>
      <c r="D228" s="17" t="s">
        <v>17</v>
      </c>
      <c r="E228" s="105" t="s">
        <v>93</v>
      </c>
      <c r="F228" s="82">
        <v>5</v>
      </c>
      <c r="G228" s="43">
        <v>0</v>
      </c>
    </row>
    <row r="229" spans="1:7" s="18" customFormat="1" ht="166.5" customHeight="1">
      <c r="A229" s="61" t="s">
        <v>270</v>
      </c>
      <c r="B229" s="106" t="s">
        <v>273</v>
      </c>
      <c r="C229" s="16" t="s">
        <v>9</v>
      </c>
      <c r="D229" s="16" t="s">
        <v>17</v>
      </c>
      <c r="E229" s="27" t="s">
        <v>20</v>
      </c>
      <c r="F229" s="82">
        <f>+F230+F231</f>
        <v>1399.4</v>
      </c>
      <c r="G229" s="43">
        <f>+G230+G231</f>
        <v>0</v>
      </c>
    </row>
    <row r="230" spans="1:7" s="18" customFormat="1" ht="37.5">
      <c r="A230" s="15" t="s">
        <v>94</v>
      </c>
      <c r="B230" s="106" t="s">
        <v>273</v>
      </c>
      <c r="C230" s="17" t="s">
        <v>9</v>
      </c>
      <c r="D230" s="17" t="s">
        <v>17</v>
      </c>
      <c r="E230" s="105" t="s">
        <v>95</v>
      </c>
      <c r="F230" s="82">
        <v>1272</v>
      </c>
      <c r="G230" s="43">
        <v>0</v>
      </c>
    </row>
    <row r="231" spans="1:7" s="18" customFormat="1" ht="37.5">
      <c r="A231" s="15" t="s">
        <v>88</v>
      </c>
      <c r="B231" s="106" t="s">
        <v>273</v>
      </c>
      <c r="C231" s="17" t="s">
        <v>9</v>
      </c>
      <c r="D231" s="17" t="s">
        <v>17</v>
      </c>
      <c r="E231" s="105" t="s">
        <v>89</v>
      </c>
      <c r="F231" s="82">
        <v>127.4</v>
      </c>
      <c r="G231" s="43">
        <v>0</v>
      </c>
    </row>
    <row r="232" spans="1:7" s="18" customFormat="1" ht="131.25">
      <c r="A232" s="15" t="s">
        <v>271</v>
      </c>
      <c r="B232" s="106" t="s">
        <v>274</v>
      </c>
      <c r="C232" s="16" t="s">
        <v>9</v>
      </c>
      <c r="D232" s="16" t="s">
        <v>17</v>
      </c>
      <c r="E232" s="27" t="s">
        <v>20</v>
      </c>
      <c r="F232" s="82">
        <f>+F233</f>
        <v>969.2</v>
      </c>
      <c r="G232" s="43">
        <f>+G233</f>
        <v>0</v>
      </c>
    </row>
    <row r="233" spans="1:7" s="18" customFormat="1" ht="37.5">
      <c r="A233" s="15" t="s">
        <v>94</v>
      </c>
      <c r="B233" s="106" t="s">
        <v>274</v>
      </c>
      <c r="C233" s="17" t="s">
        <v>9</v>
      </c>
      <c r="D233" s="17" t="s">
        <v>17</v>
      </c>
      <c r="E233" s="105" t="s">
        <v>95</v>
      </c>
      <c r="F233" s="82">
        <v>969.2</v>
      </c>
      <c r="G233" s="43">
        <v>0</v>
      </c>
    </row>
    <row r="234" spans="1:7" s="18" customFormat="1" ht="112.5">
      <c r="A234" s="70" t="s">
        <v>272</v>
      </c>
      <c r="B234" s="106" t="s">
        <v>275</v>
      </c>
      <c r="C234" s="16" t="s">
        <v>9</v>
      </c>
      <c r="D234" s="16" t="s">
        <v>17</v>
      </c>
      <c r="E234" s="27" t="s">
        <v>20</v>
      </c>
      <c r="F234" s="82">
        <f>+F235</f>
        <v>222</v>
      </c>
      <c r="G234" s="43">
        <f>+G235</f>
        <v>0</v>
      </c>
    </row>
    <row r="235" spans="1:7" s="18" customFormat="1" ht="37.5">
      <c r="A235" s="15" t="s">
        <v>94</v>
      </c>
      <c r="B235" s="106" t="s">
        <v>275</v>
      </c>
      <c r="C235" s="17" t="s">
        <v>9</v>
      </c>
      <c r="D235" s="17" t="s">
        <v>17</v>
      </c>
      <c r="E235" s="105" t="s">
        <v>95</v>
      </c>
      <c r="F235" s="82">
        <v>222</v>
      </c>
      <c r="G235" s="43">
        <v>0</v>
      </c>
    </row>
    <row r="236" spans="1:7" s="18" customFormat="1" ht="23.25">
      <c r="A236" s="33" t="s">
        <v>324</v>
      </c>
      <c r="B236" s="106" t="s">
        <v>317</v>
      </c>
      <c r="C236" s="17" t="s">
        <v>9</v>
      </c>
      <c r="D236" s="17" t="s">
        <v>17</v>
      </c>
      <c r="E236" s="105"/>
      <c r="F236" s="86">
        <f>+F237</f>
        <v>46.2</v>
      </c>
      <c r="G236" s="47">
        <f>+G237</f>
        <v>0</v>
      </c>
    </row>
    <row r="237" spans="1:7" s="18" customFormat="1" ht="37.5">
      <c r="A237" s="35" t="s">
        <v>325</v>
      </c>
      <c r="B237" s="106" t="s">
        <v>318</v>
      </c>
      <c r="C237" s="17" t="s">
        <v>9</v>
      </c>
      <c r="D237" s="17" t="s">
        <v>17</v>
      </c>
      <c r="E237" s="105"/>
      <c r="F237" s="90">
        <f>+F238+F240</f>
        <v>46.2</v>
      </c>
      <c r="G237" s="51">
        <f>+G238+G240</f>
        <v>0</v>
      </c>
    </row>
    <row r="238" spans="1:7" s="18" customFormat="1" ht="56.25">
      <c r="A238" s="33" t="s">
        <v>327</v>
      </c>
      <c r="B238" s="26" t="s">
        <v>319</v>
      </c>
      <c r="C238" s="16" t="s">
        <v>9</v>
      </c>
      <c r="D238" s="16" t="s">
        <v>17</v>
      </c>
      <c r="E238" s="27" t="s">
        <v>20</v>
      </c>
      <c r="F238" s="90">
        <f>+F239</f>
        <v>43.2</v>
      </c>
      <c r="G238" s="51">
        <f>+G239</f>
        <v>0</v>
      </c>
    </row>
    <row r="239" spans="1:7" s="18" customFormat="1" ht="37.5">
      <c r="A239" s="15" t="s">
        <v>94</v>
      </c>
      <c r="B239" s="106" t="s">
        <v>319</v>
      </c>
      <c r="C239" s="17" t="s">
        <v>9</v>
      </c>
      <c r="D239" s="17" t="s">
        <v>17</v>
      </c>
      <c r="E239" s="105" t="s">
        <v>95</v>
      </c>
      <c r="F239" s="82">
        <v>43.2</v>
      </c>
      <c r="G239" s="43">
        <v>0</v>
      </c>
    </row>
    <row r="240" spans="1:7" s="18" customFormat="1" ht="56.25">
      <c r="A240" s="33" t="s">
        <v>328</v>
      </c>
      <c r="B240" s="26" t="s">
        <v>320</v>
      </c>
      <c r="C240" s="16" t="s">
        <v>9</v>
      </c>
      <c r="D240" s="16" t="s">
        <v>17</v>
      </c>
      <c r="E240" s="27" t="s">
        <v>20</v>
      </c>
      <c r="F240" s="90">
        <f>+F241</f>
        <v>3</v>
      </c>
      <c r="G240" s="51">
        <f>+G241</f>
        <v>0</v>
      </c>
    </row>
    <row r="241" spans="1:7" s="18" customFormat="1" ht="37.5">
      <c r="A241" s="15" t="s">
        <v>88</v>
      </c>
      <c r="B241" s="106" t="s">
        <v>320</v>
      </c>
      <c r="C241" s="17" t="s">
        <v>9</v>
      </c>
      <c r="D241" s="17" t="s">
        <v>17</v>
      </c>
      <c r="E241" s="105" t="s">
        <v>89</v>
      </c>
      <c r="F241" s="82">
        <v>3</v>
      </c>
      <c r="G241" s="43">
        <v>0</v>
      </c>
    </row>
    <row r="242" spans="1:7" s="18" customFormat="1" ht="23.25">
      <c r="A242" s="60" t="s">
        <v>19</v>
      </c>
      <c r="B242" s="106" t="s">
        <v>112</v>
      </c>
      <c r="C242" s="17" t="s">
        <v>9</v>
      </c>
      <c r="D242" s="17" t="s">
        <v>24</v>
      </c>
      <c r="E242" s="105"/>
      <c r="F242" s="86">
        <f>+F243+F252+F255+F261</f>
        <v>22832.1</v>
      </c>
      <c r="G242" s="47">
        <f>+G243+G252+G255+G261</f>
        <v>0</v>
      </c>
    </row>
    <row r="243" spans="1:7" s="18" customFormat="1" ht="37.5">
      <c r="A243" s="33" t="s">
        <v>265</v>
      </c>
      <c r="B243" s="106" t="s">
        <v>113</v>
      </c>
      <c r="C243" s="17" t="s">
        <v>9</v>
      </c>
      <c r="D243" s="17" t="s">
        <v>24</v>
      </c>
      <c r="E243" s="105"/>
      <c r="F243" s="90">
        <f>+F244+F248</f>
        <v>872</v>
      </c>
      <c r="G243" s="51">
        <f>+G244+G248</f>
        <v>0</v>
      </c>
    </row>
    <row r="244" spans="1:7" s="18" customFormat="1" ht="37.5">
      <c r="A244" s="60" t="s">
        <v>266</v>
      </c>
      <c r="B244" s="26" t="s">
        <v>114</v>
      </c>
      <c r="C244" s="16" t="s">
        <v>9</v>
      </c>
      <c r="D244" s="16" t="s">
        <v>24</v>
      </c>
      <c r="E244" s="27" t="s">
        <v>20</v>
      </c>
      <c r="F244" s="90">
        <f>+F245+F246+F247</f>
        <v>520</v>
      </c>
      <c r="G244" s="51">
        <f>+G245+G246+G247</f>
        <v>0</v>
      </c>
    </row>
    <row r="245" spans="1:7" s="18" customFormat="1" ht="37.5">
      <c r="A245" s="15" t="s">
        <v>94</v>
      </c>
      <c r="B245" s="106" t="s">
        <v>114</v>
      </c>
      <c r="C245" s="17" t="s">
        <v>9</v>
      </c>
      <c r="D245" s="17" t="s">
        <v>24</v>
      </c>
      <c r="E245" s="105" t="s">
        <v>95</v>
      </c>
      <c r="F245" s="82">
        <v>20</v>
      </c>
      <c r="G245" s="43">
        <v>0</v>
      </c>
    </row>
    <row r="246" spans="1:7" s="18" customFormat="1" ht="37.5">
      <c r="A246" s="15" t="s">
        <v>88</v>
      </c>
      <c r="B246" s="106" t="s">
        <v>114</v>
      </c>
      <c r="C246" s="17" t="s">
        <v>9</v>
      </c>
      <c r="D246" s="17" t="s">
        <v>24</v>
      </c>
      <c r="E246" s="105" t="s">
        <v>89</v>
      </c>
      <c r="F246" s="82">
        <v>300</v>
      </c>
      <c r="G246" s="43">
        <v>0</v>
      </c>
    </row>
    <row r="247" spans="1:7" s="18" customFormat="1" ht="23.25">
      <c r="A247" s="65" t="s">
        <v>91</v>
      </c>
      <c r="B247" s="106" t="s">
        <v>114</v>
      </c>
      <c r="C247" s="17" t="s">
        <v>9</v>
      </c>
      <c r="D247" s="17" t="s">
        <v>24</v>
      </c>
      <c r="E247" s="105" t="s">
        <v>93</v>
      </c>
      <c r="F247" s="82">
        <v>200</v>
      </c>
      <c r="G247" s="43">
        <v>0</v>
      </c>
    </row>
    <row r="248" spans="1:7" s="18" customFormat="1" ht="23.25">
      <c r="A248" s="60" t="s">
        <v>267</v>
      </c>
      <c r="B248" s="26" t="s">
        <v>115</v>
      </c>
      <c r="C248" s="16" t="s">
        <v>9</v>
      </c>
      <c r="D248" s="16" t="s">
        <v>24</v>
      </c>
      <c r="E248" s="27" t="s">
        <v>20</v>
      </c>
      <c r="F248" s="90">
        <f>+F249+F250+F251</f>
        <v>352</v>
      </c>
      <c r="G248" s="51">
        <f>+G249+G250+G251</f>
        <v>0</v>
      </c>
    </row>
    <row r="249" spans="1:7" s="18" customFormat="1" ht="37.5">
      <c r="A249" s="15" t="s">
        <v>94</v>
      </c>
      <c r="B249" s="106" t="s">
        <v>115</v>
      </c>
      <c r="C249" s="17" t="s">
        <v>9</v>
      </c>
      <c r="D249" s="17" t="s">
        <v>24</v>
      </c>
      <c r="E249" s="105" t="s">
        <v>95</v>
      </c>
      <c r="F249" s="82">
        <v>100</v>
      </c>
      <c r="G249" s="43">
        <v>0</v>
      </c>
    </row>
    <row r="250" spans="1:7" s="18" customFormat="1" ht="37.5">
      <c r="A250" s="15" t="s">
        <v>88</v>
      </c>
      <c r="B250" s="106" t="s">
        <v>115</v>
      </c>
      <c r="C250" s="17" t="s">
        <v>9</v>
      </c>
      <c r="D250" s="17" t="s">
        <v>24</v>
      </c>
      <c r="E250" s="105" t="s">
        <v>89</v>
      </c>
      <c r="F250" s="82">
        <v>207</v>
      </c>
      <c r="G250" s="43">
        <v>0</v>
      </c>
    </row>
    <row r="251" spans="1:7" s="18" customFormat="1" ht="23.25">
      <c r="A251" s="15" t="s">
        <v>100</v>
      </c>
      <c r="B251" s="106" t="s">
        <v>115</v>
      </c>
      <c r="C251" s="17" t="s">
        <v>9</v>
      </c>
      <c r="D251" s="17" t="s">
        <v>24</v>
      </c>
      <c r="E251" s="105" t="s">
        <v>99</v>
      </c>
      <c r="F251" s="82">
        <v>45</v>
      </c>
      <c r="G251" s="43">
        <v>0</v>
      </c>
    </row>
    <row r="252" spans="1:7" s="18" customFormat="1" ht="37.5">
      <c r="A252" s="33" t="s">
        <v>48</v>
      </c>
      <c r="B252" s="106" t="s">
        <v>116</v>
      </c>
      <c r="C252" s="17" t="s">
        <v>9</v>
      </c>
      <c r="D252" s="17" t="s">
        <v>24</v>
      </c>
      <c r="E252" s="105"/>
      <c r="F252" s="90">
        <f>+F253</f>
        <v>200</v>
      </c>
      <c r="G252" s="51">
        <f>+G253</f>
        <v>0</v>
      </c>
    </row>
    <row r="253" spans="1:7" s="18" customFormat="1" ht="23.25">
      <c r="A253" s="60" t="s">
        <v>268</v>
      </c>
      <c r="B253" s="26" t="s">
        <v>117</v>
      </c>
      <c r="C253" s="16" t="s">
        <v>9</v>
      </c>
      <c r="D253" s="16" t="s">
        <v>24</v>
      </c>
      <c r="E253" s="27" t="s">
        <v>20</v>
      </c>
      <c r="F253" s="90">
        <f>SUM(F254)</f>
        <v>200</v>
      </c>
      <c r="G253" s="51">
        <f>SUM(G254)</f>
        <v>0</v>
      </c>
    </row>
    <row r="254" spans="1:7" s="18" customFormat="1" ht="37.5">
      <c r="A254" s="15" t="s">
        <v>88</v>
      </c>
      <c r="B254" s="106" t="s">
        <v>117</v>
      </c>
      <c r="C254" s="17" t="s">
        <v>9</v>
      </c>
      <c r="D254" s="17" t="s">
        <v>24</v>
      </c>
      <c r="E254" s="105" t="s">
        <v>89</v>
      </c>
      <c r="F254" s="82">
        <v>200</v>
      </c>
      <c r="G254" s="43">
        <v>0</v>
      </c>
    </row>
    <row r="255" spans="1:7" s="18" customFormat="1" ht="23.25">
      <c r="A255" s="33" t="s">
        <v>269</v>
      </c>
      <c r="B255" s="106" t="s">
        <v>118</v>
      </c>
      <c r="C255" s="17" t="s">
        <v>9</v>
      </c>
      <c r="D255" s="17" t="s">
        <v>24</v>
      </c>
      <c r="E255" s="105"/>
      <c r="F255" s="90">
        <f>+F256+F259</f>
        <v>8165.9</v>
      </c>
      <c r="G255" s="51">
        <f>+G256+G259</f>
        <v>0</v>
      </c>
    </row>
    <row r="256" spans="1:7" s="18" customFormat="1" ht="37.5">
      <c r="A256" s="60" t="s">
        <v>49</v>
      </c>
      <c r="B256" s="26" t="s">
        <v>119</v>
      </c>
      <c r="C256" s="16" t="s">
        <v>9</v>
      </c>
      <c r="D256" s="16" t="s">
        <v>24</v>
      </c>
      <c r="E256" s="27" t="s">
        <v>20</v>
      </c>
      <c r="F256" s="90">
        <f>SUM(F257+F258)</f>
        <v>110</v>
      </c>
      <c r="G256" s="51">
        <f>SUM(G257+G258)</f>
        <v>0</v>
      </c>
    </row>
    <row r="257" spans="1:7" s="18" customFormat="1" ht="37.5">
      <c r="A257" s="15" t="s">
        <v>88</v>
      </c>
      <c r="B257" s="106" t="s">
        <v>119</v>
      </c>
      <c r="C257" s="17" t="s">
        <v>9</v>
      </c>
      <c r="D257" s="17" t="s">
        <v>24</v>
      </c>
      <c r="E257" s="105" t="s">
        <v>89</v>
      </c>
      <c r="F257" s="82">
        <v>10</v>
      </c>
      <c r="G257" s="43">
        <v>0</v>
      </c>
    </row>
    <row r="258" spans="1:7" s="18" customFormat="1" ht="23.25">
      <c r="A258" s="25" t="s">
        <v>90</v>
      </c>
      <c r="B258" s="106" t="s">
        <v>119</v>
      </c>
      <c r="C258" s="17" t="s">
        <v>9</v>
      </c>
      <c r="D258" s="17" t="s">
        <v>24</v>
      </c>
      <c r="E258" s="105" t="s">
        <v>96</v>
      </c>
      <c r="F258" s="82">
        <v>100</v>
      </c>
      <c r="G258" s="43">
        <v>0</v>
      </c>
    </row>
    <row r="259" spans="1:7" s="18" customFormat="1" ht="150">
      <c r="A259" s="36" t="s">
        <v>249</v>
      </c>
      <c r="B259" s="106" t="s">
        <v>257</v>
      </c>
      <c r="C259" s="17" t="s">
        <v>9</v>
      </c>
      <c r="D259" s="17" t="s">
        <v>24</v>
      </c>
      <c r="E259" s="105"/>
      <c r="F259" s="82">
        <f>+F260</f>
        <v>8055.9</v>
      </c>
      <c r="G259" s="43">
        <f>+G260</f>
        <v>0</v>
      </c>
    </row>
    <row r="260" spans="1:7" s="18" customFormat="1" ht="23.25">
      <c r="A260" s="25" t="s">
        <v>90</v>
      </c>
      <c r="B260" s="106" t="s">
        <v>257</v>
      </c>
      <c r="C260" s="17" t="s">
        <v>9</v>
      </c>
      <c r="D260" s="17" t="s">
        <v>24</v>
      </c>
      <c r="E260" s="105" t="s">
        <v>96</v>
      </c>
      <c r="F260" s="82">
        <v>8055.9</v>
      </c>
      <c r="G260" s="43"/>
    </row>
    <row r="261" spans="1:7" s="18" customFormat="1" ht="23.25">
      <c r="A261" s="33" t="s">
        <v>259</v>
      </c>
      <c r="B261" s="106" t="s">
        <v>120</v>
      </c>
      <c r="C261" s="17" t="s">
        <v>9</v>
      </c>
      <c r="D261" s="17" t="s">
        <v>24</v>
      </c>
      <c r="E261" s="105"/>
      <c r="F261" s="90">
        <f>+F262+F266</f>
        <v>13594.2</v>
      </c>
      <c r="G261" s="51">
        <f>+G262+G266</f>
        <v>0</v>
      </c>
    </row>
    <row r="262" spans="1:7" s="18" customFormat="1" ht="23.25">
      <c r="A262" s="60" t="s">
        <v>260</v>
      </c>
      <c r="B262" s="26" t="s">
        <v>258</v>
      </c>
      <c r="C262" s="16" t="s">
        <v>9</v>
      </c>
      <c r="D262" s="16" t="s">
        <v>24</v>
      </c>
      <c r="E262" s="27" t="s">
        <v>20</v>
      </c>
      <c r="F262" s="90">
        <f>+F263+F264+F265</f>
        <v>13544.2</v>
      </c>
      <c r="G262" s="51">
        <f>+G263+G264+G265</f>
        <v>0</v>
      </c>
    </row>
    <row r="263" spans="1:7" s="18" customFormat="1" ht="23.25">
      <c r="A263" s="15" t="s">
        <v>290</v>
      </c>
      <c r="B263" s="106" t="s">
        <v>258</v>
      </c>
      <c r="C263" s="17" t="s">
        <v>9</v>
      </c>
      <c r="D263" s="17" t="s">
        <v>24</v>
      </c>
      <c r="E263" s="105" t="s">
        <v>92</v>
      </c>
      <c r="F263" s="82">
        <v>8186.7</v>
      </c>
      <c r="G263" s="43">
        <v>0</v>
      </c>
    </row>
    <row r="264" spans="1:7" s="18" customFormat="1" ht="37.5">
      <c r="A264" s="15" t="s">
        <v>88</v>
      </c>
      <c r="B264" s="106" t="s">
        <v>258</v>
      </c>
      <c r="C264" s="17" t="s">
        <v>9</v>
      </c>
      <c r="D264" s="17" t="s">
        <v>24</v>
      </c>
      <c r="E264" s="105" t="s">
        <v>89</v>
      </c>
      <c r="F264" s="82">
        <f>3259.4+1942.4</f>
        <v>5201.8</v>
      </c>
      <c r="G264" s="43">
        <v>0</v>
      </c>
    </row>
    <row r="265" spans="1:7" s="18" customFormat="1" ht="23.25">
      <c r="A265" s="65" t="s">
        <v>91</v>
      </c>
      <c r="B265" s="106" t="s">
        <v>258</v>
      </c>
      <c r="C265" s="17" t="s">
        <v>9</v>
      </c>
      <c r="D265" s="17" t="s">
        <v>24</v>
      </c>
      <c r="E265" s="105" t="s">
        <v>93</v>
      </c>
      <c r="F265" s="82">
        <v>155.7</v>
      </c>
      <c r="G265" s="43">
        <v>0</v>
      </c>
    </row>
    <row r="266" spans="1:7" s="18" customFormat="1" ht="178.5" customHeight="1">
      <c r="A266" s="61" t="s">
        <v>270</v>
      </c>
      <c r="B266" s="106" t="s">
        <v>273</v>
      </c>
      <c r="C266" s="16" t="s">
        <v>9</v>
      </c>
      <c r="D266" s="16" t="s">
        <v>24</v>
      </c>
      <c r="E266" s="27" t="s">
        <v>20</v>
      </c>
      <c r="F266" s="82">
        <f>+F267</f>
        <v>50</v>
      </c>
      <c r="G266" s="43">
        <f>+G267</f>
        <v>0</v>
      </c>
    </row>
    <row r="267" spans="1:7" s="18" customFormat="1" ht="37.5">
      <c r="A267" s="15" t="s">
        <v>88</v>
      </c>
      <c r="B267" s="106" t="s">
        <v>273</v>
      </c>
      <c r="C267" s="17" t="s">
        <v>9</v>
      </c>
      <c r="D267" s="17" t="s">
        <v>24</v>
      </c>
      <c r="E267" s="105" t="s">
        <v>89</v>
      </c>
      <c r="F267" s="82">
        <v>50</v>
      </c>
      <c r="G267" s="43">
        <v>0</v>
      </c>
    </row>
    <row r="268" spans="1:7" s="22" customFormat="1" ht="22.5">
      <c r="A268" s="19" t="s">
        <v>76</v>
      </c>
      <c r="B268" s="107" t="s">
        <v>112</v>
      </c>
      <c r="C268" s="28" t="s">
        <v>16</v>
      </c>
      <c r="D268" s="28" t="s">
        <v>10</v>
      </c>
      <c r="E268" s="103"/>
      <c r="F268" s="85">
        <f>+F269</f>
        <v>4914.6</v>
      </c>
      <c r="G268" s="46">
        <f>+G269</f>
        <v>0</v>
      </c>
    </row>
    <row r="269" spans="1:7" s="18" customFormat="1" ht="23.25">
      <c r="A269" s="60" t="s">
        <v>278</v>
      </c>
      <c r="B269" s="106" t="s">
        <v>112</v>
      </c>
      <c r="C269" s="17" t="s">
        <v>16</v>
      </c>
      <c r="D269" s="17" t="s">
        <v>9</v>
      </c>
      <c r="E269" s="105"/>
      <c r="F269" s="86">
        <f>+F270+F274</f>
        <v>4914.6</v>
      </c>
      <c r="G269" s="47">
        <f>+G270+G274</f>
        <v>0</v>
      </c>
    </row>
    <row r="270" spans="1:7" s="18" customFormat="1" ht="37.5">
      <c r="A270" s="60" t="s">
        <v>265</v>
      </c>
      <c r="B270" s="106" t="s">
        <v>113</v>
      </c>
      <c r="C270" s="17" t="s">
        <v>16</v>
      </c>
      <c r="D270" s="17" t="s">
        <v>9</v>
      </c>
      <c r="E270" s="105"/>
      <c r="F270" s="90">
        <f>+F271</f>
        <v>4268.400000000001</v>
      </c>
      <c r="G270" s="51">
        <f>+G271</f>
        <v>0</v>
      </c>
    </row>
    <row r="271" spans="1:7" s="18" customFormat="1" ht="23.25">
      <c r="A271" s="60" t="s">
        <v>267</v>
      </c>
      <c r="B271" s="26" t="s">
        <v>115</v>
      </c>
      <c r="C271" s="17" t="s">
        <v>16</v>
      </c>
      <c r="D271" s="17" t="s">
        <v>9</v>
      </c>
      <c r="E271" s="27" t="s">
        <v>20</v>
      </c>
      <c r="F271" s="90">
        <f>+F272+F273</f>
        <v>4268.400000000001</v>
      </c>
      <c r="G271" s="51">
        <f>+G272+G273</f>
        <v>0</v>
      </c>
    </row>
    <row r="272" spans="1:7" s="18" customFormat="1" ht="37.5">
      <c r="A272" s="15" t="s">
        <v>88</v>
      </c>
      <c r="B272" s="106" t="s">
        <v>115</v>
      </c>
      <c r="C272" s="17" t="s">
        <v>16</v>
      </c>
      <c r="D272" s="17" t="s">
        <v>9</v>
      </c>
      <c r="E272" s="105" t="s">
        <v>89</v>
      </c>
      <c r="F272" s="82">
        <v>22.8</v>
      </c>
      <c r="G272" s="43">
        <v>0</v>
      </c>
    </row>
    <row r="273" spans="1:7" s="18" customFormat="1" ht="37.5">
      <c r="A273" s="15" t="s">
        <v>255</v>
      </c>
      <c r="B273" s="106" t="s">
        <v>115</v>
      </c>
      <c r="C273" s="17" t="s">
        <v>16</v>
      </c>
      <c r="D273" s="17" t="s">
        <v>9</v>
      </c>
      <c r="E273" s="105" t="s">
        <v>256</v>
      </c>
      <c r="F273" s="82">
        <v>4245.6</v>
      </c>
      <c r="G273" s="43">
        <v>0</v>
      </c>
    </row>
    <row r="274" spans="1:7" s="18" customFormat="1" ht="23.25">
      <c r="A274" s="15" t="s">
        <v>324</v>
      </c>
      <c r="B274" s="106" t="s">
        <v>317</v>
      </c>
      <c r="C274" s="17" t="s">
        <v>16</v>
      </c>
      <c r="D274" s="17" t="s">
        <v>9</v>
      </c>
      <c r="E274" s="105"/>
      <c r="F274" s="86">
        <f aca="true" t="shared" si="7" ref="F274:G276">+F275</f>
        <v>646.2</v>
      </c>
      <c r="G274" s="47">
        <f t="shared" si="7"/>
        <v>0</v>
      </c>
    </row>
    <row r="275" spans="1:7" s="18" customFormat="1" ht="37.5">
      <c r="A275" s="35" t="s">
        <v>344</v>
      </c>
      <c r="B275" s="106" t="s">
        <v>342</v>
      </c>
      <c r="C275" s="17" t="s">
        <v>16</v>
      </c>
      <c r="D275" s="17" t="s">
        <v>9</v>
      </c>
      <c r="E275" s="105"/>
      <c r="F275" s="90">
        <f t="shared" si="7"/>
        <v>646.2</v>
      </c>
      <c r="G275" s="51">
        <f t="shared" si="7"/>
        <v>0</v>
      </c>
    </row>
    <row r="276" spans="1:7" s="18" customFormat="1" ht="37.5">
      <c r="A276" s="33" t="s">
        <v>345</v>
      </c>
      <c r="B276" s="26" t="s">
        <v>343</v>
      </c>
      <c r="C276" s="17" t="s">
        <v>16</v>
      </c>
      <c r="D276" s="17" t="s">
        <v>9</v>
      </c>
      <c r="E276" s="27" t="s">
        <v>20</v>
      </c>
      <c r="F276" s="90">
        <f t="shared" si="7"/>
        <v>646.2</v>
      </c>
      <c r="G276" s="51">
        <f t="shared" si="7"/>
        <v>0</v>
      </c>
    </row>
    <row r="277" spans="1:7" s="18" customFormat="1" ht="37.5">
      <c r="A277" s="15" t="s">
        <v>255</v>
      </c>
      <c r="B277" s="106" t="s">
        <v>343</v>
      </c>
      <c r="C277" s="17" t="s">
        <v>16</v>
      </c>
      <c r="D277" s="17" t="s">
        <v>9</v>
      </c>
      <c r="E277" s="105" t="s">
        <v>102</v>
      </c>
      <c r="F277" s="82">
        <v>646.2</v>
      </c>
      <c r="G277" s="43">
        <v>0</v>
      </c>
    </row>
    <row r="278" spans="1:7" s="32" customFormat="1" ht="63" customHeight="1">
      <c r="A278" s="71" t="s">
        <v>218</v>
      </c>
      <c r="B278" s="110" t="s">
        <v>214</v>
      </c>
      <c r="C278" s="31"/>
      <c r="D278" s="31"/>
      <c r="E278" s="111"/>
      <c r="F278" s="92">
        <f aca="true" t="shared" si="8" ref="F278:G280">+F279</f>
        <v>659</v>
      </c>
      <c r="G278" s="53">
        <f t="shared" si="8"/>
        <v>659</v>
      </c>
    </row>
    <row r="279" spans="1:7" s="22" customFormat="1" ht="22.5">
      <c r="A279" s="63" t="s">
        <v>76</v>
      </c>
      <c r="B279" s="107" t="s">
        <v>214</v>
      </c>
      <c r="C279" s="28" t="s">
        <v>16</v>
      </c>
      <c r="D279" s="28" t="s">
        <v>10</v>
      </c>
      <c r="E279" s="103"/>
      <c r="F279" s="89">
        <f t="shared" si="8"/>
        <v>659</v>
      </c>
      <c r="G279" s="50">
        <f t="shared" si="8"/>
        <v>659</v>
      </c>
    </row>
    <row r="280" spans="1:7" s="18" customFormat="1" ht="23.25">
      <c r="A280" s="33" t="s">
        <v>0</v>
      </c>
      <c r="B280" s="106" t="s">
        <v>214</v>
      </c>
      <c r="C280" s="17" t="s">
        <v>16</v>
      </c>
      <c r="D280" s="17" t="s">
        <v>18</v>
      </c>
      <c r="E280" s="105"/>
      <c r="F280" s="90">
        <f t="shared" si="8"/>
        <v>659</v>
      </c>
      <c r="G280" s="51">
        <f t="shared" si="8"/>
        <v>659</v>
      </c>
    </row>
    <row r="281" spans="1:7" s="18" customFormat="1" ht="37.5">
      <c r="A281" s="60" t="s">
        <v>59</v>
      </c>
      <c r="B281" s="106" t="s">
        <v>215</v>
      </c>
      <c r="C281" s="17" t="s">
        <v>16</v>
      </c>
      <c r="D281" s="17" t="s">
        <v>18</v>
      </c>
      <c r="E281" s="105"/>
      <c r="F281" s="90">
        <f>+F282</f>
        <v>659</v>
      </c>
      <c r="G281" s="51">
        <f>+G282</f>
        <v>659</v>
      </c>
    </row>
    <row r="282" spans="1:7" s="18" customFormat="1" ht="23.25">
      <c r="A282" s="60" t="s">
        <v>216</v>
      </c>
      <c r="B282" s="106" t="s">
        <v>217</v>
      </c>
      <c r="C282" s="17" t="s">
        <v>16</v>
      </c>
      <c r="D282" s="17" t="s">
        <v>18</v>
      </c>
      <c r="E282" s="105"/>
      <c r="F282" s="90">
        <f>+F283</f>
        <v>659</v>
      </c>
      <c r="G282" s="51">
        <f>+G283</f>
        <v>659</v>
      </c>
    </row>
    <row r="283" spans="1:7" s="18" customFormat="1" ht="37.5">
      <c r="A283" s="15" t="s">
        <v>104</v>
      </c>
      <c r="B283" s="106" t="s">
        <v>217</v>
      </c>
      <c r="C283" s="17" t="s">
        <v>16</v>
      </c>
      <c r="D283" s="17" t="s">
        <v>18</v>
      </c>
      <c r="E283" s="105" t="s">
        <v>103</v>
      </c>
      <c r="F283" s="82">
        <v>659</v>
      </c>
      <c r="G283" s="43">
        <v>659</v>
      </c>
    </row>
    <row r="284" spans="1:7" s="22" customFormat="1" ht="84" customHeight="1">
      <c r="A284" s="63" t="s">
        <v>190</v>
      </c>
      <c r="B284" s="107" t="s">
        <v>122</v>
      </c>
      <c r="C284" s="28"/>
      <c r="D284" s="28"/>
      <c r="E284" s="103"/>
      <c r="F284" s="89">
        <f>+F285</f>
        <v>1085</v>
      </c>
      <c r="G284" s="50">
        <f>+G285</f>
        <v>1085</v>
      </c>
    </row>
    <row r="285" spans="1:7" s="22" customFormat="1" ht="22.5">
      <c r="A285" s="63" t="s">
        <v>77</v>
      </c>
      <c r="B285" s="107" t="s">
        <v>122</v>
      </c>
      <c r="C285" s="28" t="s">
        <v>21</v>
      </c>
      <c r="D285" s="28" t="s">
        <v>10</v>
      </c>
      <c r="E285" s="103"/>
      <c r="F285" s="89">
        <f>+F286</f>
        <v>1085</v>
      </c>
      <c r="G285" s="50">
        <f>+G286</f>
        <v>1085</v>
      </c>
    </row>
    <row r="286" spans="1:7" s="18" customFormat="1" ht="23.25">
      <c r="A286" s="33" t="s">
        <v>27</v>
      </c>
      <c r="B286" s="106" t="s">
        <v>122</v>
      </c>
      <c r="C286" s="17" t="s">
        <v>21</v>
      </c>
      <c r="D286" s="17" t="s">
        <v>21</v>
      </c>
      <c r="E286" s="105"/>
      <c r="F286" s="90">
        <f>+F287+F289+F291</f>
        <v>1085</v>
      </c>
      <c r="G286" s="51">
        <f>+G287+G289+G291</f>
        <v>1085</v>
      </c>
    </row>
    <row r="287" spans="1:7" s="18" customFormat="1" ht="37.5">
      <c r="A287" s="35" t="s">
        <v>191</v>
      </c>
      <c r="B287" s="26" t="s">
        <v>123</v>
      </c>
      <c r="C287" s="16" t="s">
        <v>21</v>
      </c>
      <c r="D287" s="16" t="s">
        <v>21</v>
      </c>
      <c r="E287" s="27"/>
      <c r="F287" s="90">
        <f>+F288</f>
        <v>160</v>
      </c>
      <c r="G287" s="51">
        <f>+G288</f>
        <v>160</v>
      </c>
    </row>
    <row r="288" spans="1:7" s="18" customFormat="1" ht="23.25">
      <c r="A288" s="60" t="s">
        <v>106</v>
      </c>
      <c r="B288" s="26" t="s">
        <v>123</v>
      </c>
      <c r="C288" s="16" t="s">
        <v>21</v>
      </c>
      <c r="D288" s="16" t="s">
        <v>21</v>
      </c>
      <c r="E288" s="27" t="s">
        <v>105</v>
      </c>
      <c r="F288" s="82">
        <v>160</v>
      </c>
      <c r="G288" s="43">
        <v>160</v>
      </c>
    </row>
    <row r="289" spans="1:7" s="18" customFormat="1" ht="23.25">
      <c r="A289" s="35" t="s">
        <v>192</v>
      </c>
      <c r="B289" s="26" t="s">
        <v>124</v>
      </c>
      <c r="C289" s="16" t="s">
        <v>21</v>
      </c>
      <c r="D289" s="16" t="s">
        <v>21</v>
      </c>
      <c r="E289" s="27"/>
      <c r="F289" s="90">
        <f>+F290</f>
        <v>85</v>
      </c>
      <c r="G289" s="51">
        <f>+G290</f>
        <v>85</v>
      </c>
    </row>
    <row r="290" spans="1:7" s="18" customFormat="1" ht="37.5">
      <c r="A290" s="15" t="s">
        <v>104</v>
      </c>
      <c r="B290" s="26" t="s">
        <v>124</v>
      </c>
      <c r="C290" s="16" t="s">
        <v>21</v>
      </c>
      <c r="D290" s="16" t="s">
        <v>21</v>
      </c>
      <c r="E290" s="27" t="s">
        <v>103</v>
      </c>
      <c r="F290" s="82">
        <v>85</v>
      </c>
      <c r="G290" s="43">
        <v>85</v>
      </c>
    </row>
    <row r="291" spans="1:7" s="18" customFormat="1" ht="23.25">
      <c r="A291" s="35" t="s">
        <v>193</v>
      </c>
      <c r="B291" s="26" t="s">
        <v>125</v>
      </c>
      <c r="C291" s="16" t="s">
        <v>21</v>
      </c>
      <c r="D291" s="16" t="s">
        <v>21</v>
      </c>
      <c r="E291" s="27"/>
      <c r="F291" s="90">
        <f>+F292</f>
        <v>840</v>
      </c>
      <c r="G291" s="51">
        <f>+G292</f>
        <v>840</v>
      </c>
    </row>
    <row r="292" spans="1:7" s="18" customFormat="1" ht="37.5">
      <c r="A292" s="15" t="s">
        <v>104</v>
      </c>
      <c r="B292" s="26" t="s">
        <v>125</v>
      </c>
      <c r="C292" s="16" t="s">
        <v>21</v>
      </c>
      <c r="D292" s="16" t="s">
        <v>21</v>
      </c>
      <c r="E292" s="27" t="s">
        <v>103</v>
      </c>
      <c r="F292" s="82">
        <v>840</v>
      </c>
      <c r="G292" s="43">
        <v>840</v>
      </c>
    </row>
    <row r="293" spans="1:7" s="22" customFormat="1" ht="60" customHeight="1">
      <c r="A293" s="72" t="s">
        <v>371</v>
      </c>
      <c r="B293" s="107" t="s">
        <v>209</v>
      </c>
      <c r="C293" s="28"/>
      <c r="D293" s="28"/>
      <c r="E293" s="103"/>
      <c r="F293" s="89">
        <f>SUM(F294+F300)</f>
        <v>38545.6</v>
      </c>
      <c r="G293" s="50">
        <f>SUM(G294+G300)</f>
        <v>38145.6</v>
      </c>
    </row>
    <row r="294" spans="1:7" s="22" customFormat="1" ht="22.5">
      <c r="A294" s="72" t="s">
        <v>69</v>
      </c>
      <c r="B294" s="107" t="s">
        <v>209</v>
      </c>
      <c r="C294" s="28" t="s">
        <v>13</v>
      </c>
      <c r="D294" s="28" t="s">
        <v>10</v>
      </c>
      <c r="E294" s="103"/>
      <c r="F294" s="89">
        <f>SUM(F295)</f>
        <v>27480.9</v>
      </c>
      <c r="G294" s="50">
        <f>SUM(G295)</f>
        <v>27480.9</v>
      </c>
    </row>
    <row r="295" spans="1:7" s="18" customFormat="1" ht="23.25">
      <c r="A295" s="73" t="s">
        <v>293</v>
      </c>
      <c r="B295" s="106" t="s">
        <v>209</v>
      </c>
      <c r="C295" s="17" t="s">
        <v>13</v>
      </c>
      <c r="D295" s="17" t="s">
        <v>18</v>
      </c>
      <c r="E295" s="105"/>
      <c r="F295" s="90">
        <f>SUM(F296+F298)</f>
        <v>27480.9</v>
      </c>
      <c r="G295" s="51">
        <f>SUM(G296+G298)</f>
        <v>27480.9</v>
      </c>
    </row>
    <row r="296" spans="1:7" s="18" customFormat="1" ht="38.25" customHeight="1">
      <c r="A296" s="60" t="s">
        <v>109</v>
      </c>
      <c r="B296" s="106" t="s">
        <v>210</v>
      </c>
      <c r="C296" s="17" t="s">
        <v>13</v>
      </c>
      <c r="D296" s="17" t="s">
        <v>18</v>
      </c>
      <c r="E296" s="105"/>
      <c r="F296" s="90">
        <f>SUM(F297)</f>
        <v>27180.9</v>
      </c>
      <c r="G296" s="51">
        <f>SUM(G297)</f>
        <v>27180.9</v>
      </c>
    </row>
    <row r="297" spans="1:7" s="18" customFormat="1" ht="23.25">
      <c r="A297" s="34" t="s">
        <v>90</v>
      </c>
      <c r="B297" s="106" t="s">
        <v>210</v>
      </c>
      <c r="C297" s="17" t="s">
        <v>13</v>
      </c>
      <c r="D297" s="17" t="s">
        <v>18</v>
      </c>
      <c r="E297" s="105" t="s">
        <v>96</v>
      </c>
      <c r="F297" s="90">
        <v>27180.9</v>
      </c>
      <c r="G297" s="51">
        <v>27180.9</v>
      </c>
    </row>
    <row r="298" spans="1:7" s="18" customFormat="1" ht="38.25" customHeight="1">
      <c r="A298" s="35" t="s">
        <v>276</v>
      </c>
      <c r="B298" s="106" t="s">
        <v>277</v>
      </c>
      <c r="C298" s="17" t="s">
        <v>13</v>
      </c>
      <c r="D298" s="17" t="s">
        <v>18</v>
      </c>
      <c r="E298" s="105"/>
      <c r="F298" s="90">
        <f>SUM(F299)</f>
        <v>300</v>
      </c>
      <c r="G298" s="51">
        <f>SUM(G299)</f>
        <v>300</v>
      </c>
    </row>
    <row r="299" spans="1:7" s="18" customFormat="1" ht="23.25">
      <c r="A299" s="34" t="s">
        <v>90</v>
      </c>
      <c r="B299" s="106" t="s">
        <v>277</v>
      </c>
      <c r="C299" s="17" t="s">
        <v>13</v>
      </c>
      <c r="D299" s="17" t="s">
        <v>18</v>
      </c>
      <c r="E299" s="105" t="s">
        <v>96</v>
      </c>
      <c r="F299" s="90">
        <v>300</v>
      </c>
      <c r="G299" s="51">
        <v>300</v>
      </c>
    </row>
    <row r="300" spans="1:7" s="22" customFormat="1" ht="22.5">
      <c r="A300" s="63" t="s">
        <v>35</v>
      </c>
      <c r="B300" s="107" t="s">
        <v>209</v>
      </c>
      <c r="C300" s="28" t="s">
        <v>22</v>
      </c>
      <c r="D300" s="28" t="s">
        <v>10</v>
      </c>
      <c r="E300" s="103"/>
      <c r="F300" s="89">
        <f>+F310+F332+F301</f>
        <v>11064.699999999999</v>
      </c>
      <c r="G300" s="50">
        <f>+G310+G332+G301</f>
        <v>10664.699999999999</v>
      </c>
    </row>
    <row r="301" spans="1:7" s="22" customFormat="1" ht="23.25">
      <c r="A301" s="33" t="s">
        <v>329</v>
      </c>
      <c r="B301" s="26" t="s">
        <v>209</v>
      </c>
      <c r="C301" s="17" t="s">
        <v>22</v>
      </c>
      <c r="D301" s="17" t="s">
        <v>9</v>
      </c>
      <c r="E301" s="105"/>
      <c r="F301" s="93">
        <f>+F306+F302+F304</f>
        <v>9084.9</v>
      </c>
      <c r="G301" s="54">
        <f>+G306+G302+G304</f>
        <v>8684.9</v>
      </c>
    </row>
    <row r="302" spans="1:7" s="22" customFormat="1" ht="42" customHeight="1">
      <c r="A302" s="34" t="s">
        <v>109</v>
      </c>
      <c r="B302" s="26" t="s">
        <v>210</v>
      </c>
      <c r="C302" s="16" t="s">
        <v>22</v>
      </c>
      <c r="D302" s="16" t="s">
        <v>9</v>
      </c>
      <c r="E302" s="27"/>
      <c r="F302" s="93" t="str">
        <f>+F303</f>
        <v>902,1</v>
      </c>
      <c r="G302" s="54" t="str">
        <f>+G303</f>
        <v>902,1</v>
      </c>
    </row>
    <row r="303" spans="1:7" s="22" customFormat="1" ht="23.25">
      <c r="A303" s="34" t="s">
        <v>90</v>
      </c>
      <c r="B303" s="26" t="s">
        <v>210</v>
      </c>
      <c r="C303" s="17" t="s">
        <v>22</v>
      </c>
      <c r="D303" s="17" t="s">
        <v>9</v>
      </c>
      <c r="E303" s="27" t="s">
        <v>96</v>
      </c>
      <c r="F303" s="94" t="s">
        <v>334</v>
      </c>
      <c r="G303" s="55" t="s">
        <v>334</v>
      </c>
    </row>
    <row r="304" spans="1:7" s="22" customFormat="1" ht="37.5">
      <c r="A304" s="35" t="s">
        <v>276</v>
      </c>
      <c r="B304" s="26" t="s">
        <v>277</v>
      </c>
      <c r="C304" s="17" t="s">
        <v>22</v>
      </c>
      <c r="D304" s="17" t="s">
        <v>9</v>
      </c>
      <c r="E304" s="105"/>
      <c r="F304" s="86">
        <f>+F305</f>
        <v>300</v>
      </c>
      <c r="G304" s="47">
        <f>+G305</f>
        <v>300</v>
      </c>
    </row>
    <row r="305" spans="1:7" s="22" customFormat="1" ht="23.25">
      <c r="A305" s="34" t="s">
        <v>90</v>
      </c>
      <c r="B305" s="26" t="s">
        <v>277</v>
      </c>
      <c r="C305" s="17" t="s">
        <v>22</v>
      </c>
      <c r="D305" s="17" t="s">
        <v>9</v>
      </c>
      <c r="E305" s="105" t="s">
        <v>96</v>
      </c>
      <c r="F305" s="82">
        <v>300</v>
      </c>
      <c r="G305" s="43">
        <v>300</v>
      </c>
    </row>
    <row r="306" spans="1:7" s="22" customFormat="1" ht="23.25">
      <c r="A306" s="15" t="s">
        <v>324</v>
      </c>
      <c r="B306" s="106" t="s">
        <v>331</v>
      </c>
      <c r="C306" s="17" t="s">
        <v>22</v>
      </c>
      <c r="D306" s="17" t="s">
        <v>9</v>
      </c>
      <c r="E306" s="105"/>
      <c r="F306" s="93" t="str">
        <f aca="true" t="shared" si="9" ref="F306:G308">+F307</f>
        <v>7882,8</v>
      </c>
      <c r="G306" s="54" t="str">
        <f t="shared" si="9"/>
        <v>7482,8</v>
      </c>
    </row>
    <row r="307" spans="1:7" s="22" customFormat="1" ht="37.5">
      <c r="A307" s="35" t="s">
        <v>325</v>
      </c>
      <c r="B307" s="26" t="s">
        <v>332</v>
      </c>
      <c r="C307" s="17" t="s">
        <v>22</v>
      </c>
      <c r="D307" s="17" t="s">
        <v>9</v>
      </c>
      <c r="E307" s="105"/>
      <c r="F307" s="93" t="str">
        <f t="shared" si="9"/>
        <v>7882,8</v>
      </c>
      <c r="G307" s="54" t="str">
        <f t="shared" si="9"/>
        <v>7482,8</v>
      </c>
    </row>
    <row r="308" spans="1:7" s="22" customFormat="1" ht="37.5">
      <c r="A308" s="35" t="s">
        <v>330</v>
      </c>
      <c r="B308" s="26" t="s">
        <v>333</v>
      </c>
      <c r="C308" s="17" t="s">
        <v>22</v>
      </c>
      <c r="D308" s="17" t="s">
        <v>9</v>
      </c>
      <c r="E308" s="105"/>
      <c r="F308" s="93" t="str">
        <f t="shared" si="9"/>
        <v>7882,8</v>
      </c>
      <c r="G308" s="54" t="str">
        <f t="shared" si="9"/>
        <v>7482,8</v>
      </c>
    </row>
    <row r="309" spans="1:7" s="22" customFormat="1" ht="23.25">
      <c r="A309" s="34" t="s">
        <v>90</v>
      </c>
      <c r="B309" s="26" t="s">
        <v>333</v>
      </c>
      <c r="C309" s="17" t="s">
        <v>22</v>
      </c>
      <c r="D309" s="17" t="s">
        <v>9</v>
      </c>
      <c r="E309" s="105" t="s">
        <v>96</v>
      </c>
      <c r="F309" s="94" t="s">
        <v>335</v>
      </c>
      <c r="G309" s="55" t="s">
        <v>346</v>
      </c>
    </row>
    <row r="310" spans="1:7" s="18" customFormat="1" ht="23.25">
      <c r="A310" s="33" t="s">
        <v>25</v>
      </c>
      <c r="B310" s="106" t="s">
        <v>209</v>
      </c>
      <c r="C310" s="17" t="s">
        <v>22</v>
      </c>
      <c r="D310" s="17" t="s">
        <v>15</v>
      </c>
      <c r="E310" s="105"/>
      <c r="F310" s="90">
        <f>+F321+F325+F311+F315+F317+F330</f>
        <v>1019.8</v>
      </c>
      <c r="G310" s="51">
        <f>+G321+G325+G311+G315+G317+G330</f>
        <v>1019.8</v>
      </c>
    </row>
    <row r="311" spans="1:7" s="18" customFormat="1" ht="40.5" customHeight="1">
      <c r="A311" s="60" t="s">
        <v>109</v>
      </c>
      <c r="B311" s="26" t="s">
        <v>210</v>
      </c>
      <c r="C311" s="17" t="s">
        <v>22</v>
      </c>
      <c r="D311" s="17" t="s">
        <v>15</v>
      </c>
      <c r="E311" s="27"/>
      <c r="F311" s="86">
        <f>+F312+F314+F313</f>
        <v>50</v>
      </c>
      <c r="G311" s="47">
        <f>+G312+G314+G313</f>
        <v>50</v>
      </c>
    </row>
    <row r="312" spans="1:7" s="18" customFormat="1" ht="37.5">
      <c r="A312" s="15" t="s">
        <v>88</v>
      </c>
      <c r="B312" s="26" t="s">
        <v>210</v>
      </c>
      <c r="C312" s="17" t="s">
        <v>22</v>
      </c>
      <c r="D312" s="17" t="s">
        <v>15</v>
      </c>
      <c r="E312" s="27" t="s">
        <v>89</v>
      </c>
      <c r="F312" s="82">
        <v>15</v>
      </c>
      <c r="G312" s="43">
        <v>15</v>
      </c>
    </row>
    <row r="313" spans="1:7" s="18" customFormat="1" ht="23.25">
      <c r="A313" s="33" t="s">
        <v>100</v>
      </c>
      <c r="B313" s="26" t="s">
        <v>210</v>
      </c>
      <c r="C313" s="17" t="s">
        <v>22</v>
      </c>
      <c r="D313" s="17" t="s">
        <v>15</v>
      </c>
      <c r="E313" s="27" t="s">
        <v>99</v>
      </c>
      <c r="F313" s="82">
        <v>15</v>
      </c>
      <c r="G313" s="43">
        <v>15</v>
      </c>
    </row>
    <row r="314" spans="1:7" s="18" customFormat="1" ht="23.25">
      <c r="A314" s="34" t="s">
        <v>90</v>
      </c>
      <c r="B314" s="26" t="s">
        <v>210</v>
      </c>
      <c r="C314" s="17" t="s">
        <v>22</v>
      </c>
      <c r="D314" s="17" t="s">
        <v>15</v>
      </c>
      <c r="E314" s="27" t="s">
        <v>96</v>
      </c>
      <c r="F314" s="82">
        <v>20</v>
      </c>
      <c r="G314" s="43">
        <v>20</v>
      </c>
    </row>
    <row r="315" spans="1:7" s="18" customFormat="1" ht="36" customHeight="1">
      <c r="A315" s="34" t="s">
        <v>254</v>
      </c>
      <c r="B315" s="26" t="s">
        <v>253</v>
      </c>
      <c r="C315" s="17" t="s">
        <v>22</v>
      </c>
      <c r="D315" s="17" t="s">
        <v>15</v>
      </c>
      <c r="E315" s="27"/>
      <c r="F315" s="86">
        <f>+F316</f>
        <v>25</v>
      </c>
      <c r="G315" s="47">
        <f>+G316</f>
        <v>25</v>
      </c>
    </row>
    <row r="316" spans="1:7" s="18" customFormat="1" ht="37.5">
      <c r="A316" s="15" t="s">
        <v>88</v>
      </c>
      <c r="B316" s="26" t="s">
        <v>253</v>
      </c>
      <c r="C316" s="17" t="s">
        <v>22</v>
      </c>
      <c r="D316" s="17" t="s">
        <v>15</v>
      </c>
      <c r="E316" s="27" t="s">
        <v>89</v>
      </c>
      <c r="F316" s="82">
        <v>25</v>
      </c>
      <c r="G316" s="43">
        <v>25</v>
      </c>
    </row>
    <row r="317" spans="1:7" s="18" customFormat="1" ht="23.25">
      <c r="A317" s="60" t="s">
        <v>296</v>
      </c>
      <c r="B317" s="26" t="s">
        <v>252</v>
      </c>
      <c r="C317" s="17" t="s">
        <v>22</v>
      </c>
      <c r="D317" s="17" t="s">
        <v>15</v>
      </c>
      <c r="E317" s="27"/>
      <c r="F317" s="86">
        <f>SUM(F318:F320)</f>
        <v>218</v>
      </c>
      <c r="G317" s="47">
        <f>SUM(G318:G320)</f>
        <v>218</v>
      </c>
    </row>
    <row r="318" spans="1:7" s="18" customFormat="1" ht="23.25">
      <c r="A318" s="15" t="s">
        <v>290</v>
      </c>
      <c r="B318" s="26" t="s">
        <v>252</v>
      </c>
      <c r="C318" s="17" t="s">
        <v>22</v>
      </c>
      <c r="D318" s="17" t="s">
        <v>15</v>
      </c>
      <c r="E318" s="27" t="s">
        <v>92</v>
      </c>
      <c r="F318" s="82">
        <v>25</v>
      </c>
      <c r="G318" s="43">
        <v>25</v>
      </c>
    </row>
    <row r="319" spans="1:7" s="18" customFormat="1" ht="37.5">
      <c r="A319" s="33" t="s">
        <v>297</v>
      </c>
      <c r="B319" s="26" t="s">
        <v>252</v>
      </c>
      <c r="C319" s="17" t="s">
        <v>22</v>
      </c>
      <c r="D319" s="17" t="s">
        <v>15</v>
      </c>
      <c r="E319" s="27" t="s">
        <v>103</v>
      </c>
      <c r="F319" s="82">
        <v>168</v>
      </c>
      <c r="G319" s="43">
        <v>168</v>
      </c>
    </row>
    <row r="320" spans="1:7" s="18" customFormat="1" ht="23.25">
      <c r="A320" s="34" t="s">
        <v>90</v>
      </c>
      <c r="B320" s="26" t="s">
        <v>252</v>
      </c>
      <c r="C320" s="17" t="s">
        <v>22</v>
      </c>
      <c r="D320" s="17" t="s">
        <v>15</v>
      </c>
      <c r="E320" s="27" t="s">
        <v>96</v>
      </c>
      <c r="F320" s="82">
        <v>25</v>
      </c>
      <c r="G320" s="43">
        <v>25</v>
      </c>
    </row>
    <row r="321" spans="1:7" s="22" customFormat="1" ht="37.5">
      <c r="A321" s="60" t="s">
        <v>54</v>
      </c>
      <c r="B321" s="26" t="s">
        <v>211</v>
      </c>
      <c r="C321" s="17" t="s">
        <v>22</v>
      </c>
      <c r="D321" s="17" t="s">
        <v>15</v>
      </c>
      <c r="E321" s="27"/>
      <c r="F321" s="86">
        <f>+F323+F324+F322</f>
        <v>16.799999999999997</v>
      </c>
      <c r="G321" s="47">
        <f>+G323+G324+G322</f>
        <v>16.799999999999997</v>
      </c>
    </row>
    <row r="322" spans="1:7" s="22" customFormat="1" ht="23.25">
      <c r="A322" s="15" t="s">
        <v>290</v>
      </c>
      <c r="B322" s="26" t="s">
        <v>211</v>
      </c>
      <c r="C322" s="17" t="s">
        <v>22</v>
      </c>
      <c r="D322" s="17" t="s">
        <v>15</v>
      </c>
      <c r="E322" s="27" t="s">
        <v>92</v>
      </c>
      <c r="F322" s="82">
        <v>3.9</v>
      </c>
      <c r="G322" s="43">
        <v>3.9</v>
      </c>
    </row>
    <row r="323" spans="1:7" s="22" customFormat="1" ht="37.5">
      <c r="A323" s="15" t="s">
        <v>88</v>
      </c>
      <c r="B323" s="26" t="s">
        <v>211</v>
      </c>
      <c r="C323" s="17" t="s">
        <v>22</v>
      </c>
      <c r="D323" s="17" t="s">
        <v>15</v>
      </c>
      <c r="E323" s="27" t="s">
        <v>89</v>
      </c>
      <c r="F323" s="82">
        <v>8.2</v>
      </c>
      <c r="G323" s="43">
        <v>8.2</v>
      </c>
    </row>
    <row r="324" spans="1:7" s="22" customFormat="1" ht="23.25">
      <c r="A324" s="33" t="s">
        <v>100</v>
      </c>
      <c r="B324" s="26" t="s">
        <v>211</v>
      </c>
      <c r="C324" s="17" t="s">
        <v>22</v>
      </c>
      <c r="D324" s="17" t="s">
        <v>15</v>
      </c>
      <c r="E324" s="27" t="s">
        <v>99</v>
      </c>
      <c r="F324" s="82">
        <v>4.7</v>
      </c>
      <c r="G324" s="43">
        <v>4.7</v>
      </c>
    </row>
    <row r="325" spans="1:7" s="22" customFormat="1" ht="37.5">
      <c r="A325" s="35" t="s">
        <v>55</v>
      </c>
      <c r="B325" s="26" t="s">
        <v>212</v>
      </c>
      <c r="C325" s="17" t="s">
        <v>22</v>
      </c>
      <c r="D325" s="17" t="s">
        <v>15</v>
      </c>
      <c r="E325" s="27"/>
      <c r="F325" s="86">
        <f>+F327+F329+F326+F328</f>
        <v>460</v>
      </c>
      <c r="G325" s="47">
        <f>+G327+G329+G326+G328</f>
        <v>460</v>
      </c>
    </row>
    <row r="326" spans="1:7" s="22" customFormat="1" ht="23.25">
      <c r="A326" s="15" t="s">
        <v>290</v>
      </c>
      <c r="B326" s="26" t="s">
        <v>212</v>
      </c>
      <c r="C326" s="17" t="s">
        <v>22</v>
      </c>
      <c r="D326" s="17" t="s">
        <v>15</v>
      </c>
      <c r="E326" s="27" t="s">
        <v>92</v>
      </c>
      <c r="F326" s="82">
        <v>70</v>
      </c>
      <c r="G326" s="43">
        <v>70</v>
      </c>
    </row>
    <row r="327" spans="1:7" s="22" customFormat="1" ht="37.5">
      <c r="A327" s="15" t="s">
        <v>88</v>
      </c>
      <c r="B327" s="26" t="s">
        <v>212</v>
      </c>
      <c r="C327" s="17" t="s">
        <v>22</v>
      </c>
      <c r="D327" s="17" t="s">
        <v>15</v>
      </c>
      <c r="E327" s="27" t="s">
        <v>89</v>
      </c>
      <c r="F327" s="82">
        <v>210</v>
      </c>
      <c r="G327" s="43">
        <v>210</v>
      </c>
    </row>
    <row r="328" spans="1:7" s="22" customFormat="1" ht="23.25">
      <c r="A328" s="33" t="s">
        <v>100</v>
      </c>
      <c r="B328" s="26" t="s">
        <v>212</v>
      </c>
      <c r="C328" s="17" t="s">
        <v>22</v>
      </c>
      <c r="D328" s="17" t="s">
        <v>15</v>
      </c>
      <c r="E328" s="27" t="s">
        <v>99</v>
      </c>
      <c r="F328" s="82">
        <v>30</v>
      </c>
      <c r="G328" s="43">
        <v>30</v>
      </c>
    </row>
    <row r="329" spans="1:7" s="22" customFormat="1" ht="23.25">
      <c r="A329" s="34" t="s">
        <v>90</v>
      </c>
      <c r="B329" s="26" t="s">
        <v>212</v>
      </c>
      <c r="C329" s="17" t="s">
        <v>22</v>
      </c>
      <c r="D329" s="17" t="s">
        <v>15</v>
      </c>
      <c r="E329" s="27" t="s">
        <v>96</v>
      </c>
      <c r="F329" s="82">
        <v>150</v>
      </c>
      <c r="G329" s="43">
        <v>150</v>
      </c>
    </row>
    <row r="330" spans="1:7" s="22" customFormat="1" ht="23.25">
      <c r="A330" s="35" t="s">
        <v>337</v>
      </c>
      <c r="B330" s="26" t="s">
        <v>336</v>
      </c>
      <c r="C330" s="17" t="s">
        <v>22</v>
      </c>
      <c r="D330" s="17" t="s">
        <v>15</v>
      </c>
      <c r="E330" s="105"/>
      <c r="F330" s="86">
        <f>+F331</f>
        <v>250</v>
      </c>
      <c r="G330" s="47">
        <f>+G331</f>
        <v>250</v>
      </c>
    </row>
    <row r="331" spans="1:7" s="22" customFormat="1" ht="23.25">
      <c r="A331" s="34" t="s">
        <v>90</v>
      </c>
      <c r="B331" s="26" t="s">
        <v>336</v>
      </c>
      <c r="C331" s="17" t="s">
        <v>22</v>
      </c>
      <c r="D331" s="17" t="s">
        <v>15</v>
      </c>
      <c r="E331" s="105" t="s">
        <v>96</v>
      </c>
      <c r="F331" s="82">
        <v>250</v>
      </c>
      <c r="G331" s="43">
        <v>250</v>
      </c>
    </row>
    <row r="332" spans="1:7" s="22" customFormat="1" ht="23.25">
      <c r="A332" s="33" t="s">
        <v>26</v>
      </c>
      <c r="B332" s="26" t="s">
        <v>209</v>
      </c>
      <c r="C332" s="17" t="s">
        <v>22</v>
      </c>
      <c r="D332" s="17" t="s">
        <v>18</v>
      </c>
      <c r="E332" s="27"/>
      <c r="F332" s="90">
        <f>SUM(F333+F337)</f>
        <v>960</v>
      </c>
      <c r="G332" s="51">
        <f>SUM(G333+G337)</f>
        <v>960</v>
      </c>
    </row>
    <row r="333" spans="1:7" s="22" customFormat="1" ht="75">
      <c r="A333" s="60" t="s">
        <v>279</v>
      </c>
      <c r="B333" s="26" t="s">
        <v>213</v>
      </c>
      <c r="C333" s="17" t="s">
        <v>22</v>
      </c>
      <c r="D333" s="17" t="s">
        <v>18</v>
      </c>
      <c r="E333" s="105"/>
      <c r="F333" s="86">
        <f>+F335+F336+F334</f>
        <v>885</v>
      </c>
      <c r="G333" s="47">
        <f>+G335+G336+G334</f>
        <v>885</v>
      </c>
    </row>
    <row r="334" spans="1:7" s="22" customFormat="1" ht="23.25">
      <c r="A334" s="15" t="s">
        <v>290</v>
      </c>
      <c r="B334" s="26" t="s">
        <v>213</v>
      </c>
      <c r="C334" s="17" t="s">
        <v>22</v>
      </c>
      <c r="D334" s="17" t="s">
        <v>18</v>
      </c>
      <c r="E334" s="27" t="s">
        <v>92</v>
      </c>
      <c r="F334" s="82">
        <v>360</v>
      </c>
      <c r="G334" s="43">
        <v>360</v>
      </c>
    </row>
    <row r="335" spans="1:7" s="22" customFormat="1" ht="37.5">
      <c r="A335" s="15" t="s">
        <v>88</v>
      </c>
      <c r="B335" s="26" t="s">
        <v>213</v>
      </c>
      <c r="C335" s="17" t="s">
        <v>22</v>
      </c>
      <c r="D335" s="17" t="s">
        <v>18</v>
      </c>
      <c r="E335" s="105" t="s">
        <v>89</v>
      </c>
      <c r="F335" s="82">
        <v>65</v>
      </c>
      <c r="G335" s="43">
        <v>65</v>
      </c>
    </row>
    <row r="336" spans="1:7" s="22" customFormat="1" ht="23.25">
      <c r="A336" s="34" t="s">
        <v>90</v>
      </c>
      <c r="B336" s="26" t="s">
        <v>213</v>
      </c>
      <c r="C336" s="17" t="s">
        <v>22</v>
      </c>
      <c r="D336" s="17" t="s">
        <v>18</v>
      </c>
      <c r="E336" s="105" t="s">
        <v>96</v>
      </c>
      <c r="F336" s="82">
        <v>460</v>
      </c>
      <c r="G336" s="43">
        <v>460</v>
      </c>
    </row>
    <row r="337" spans="1:7" s="22" customFormat="1" ht="37.5">
      <c r="A337" s="35" t="s">
        <v>276</v>
      </c>
      <c r="B337" s="26" t="s">
        <v>277</v>
      </c>
      <c r="C337" s="17" t="s">
        <v>22</v>
      </c>
      <c r="D337" s="17" t="s">
        <v>18</v>
      </c>
      <c r="E337" s="105"/>
      <c r="F337" s="86">
        <f>+F338</f>
        <v>75</v>
      </c>
      <c r="G337" s="47">
        <f>+G338</f>
        <v>75</v>
      </c>
    </row>
    <row r="338" spans="1:7" s="22" customFormat="1" ht="37.5">
      <c r="A338" s="15" t="s">
        <v>88</v>
      </c>
      <c r="B338" s="26" t="s">
        <v>277</v>
      </c>
      <c r="C338" s="17" t="s">
        <v>22</v>
      </c>
      <c r="D338" s="17" t="s">
        <v>18</v>
      </c>
      <c r="E338" s="105" t="s">
        <v>89</v>
      </c>
      <c r="F338" s="82">
        <v>75</v>
      </c>
      <c r="G338" s="43">
        <v>75</v>
      </c>
    </row>
    <row r="339" spans="1:7" s="22" customFormat="1" ht="73.5" customHeight="1">
      <c r="A339" s="63" t="s">
        <v>365</v>
      </c>
      <c r="B339" s="99" t="s">
        <v>226</v>
      </c>
      <c r="C339" s="28"/>
      <c r="D339" s="28"/>
      <c r="E339" s="102"/>
      <c r="F339" s="89">
        <f>+F340</f>
        <v>26523</v>
      </c>
      <c r="G339" s="50">
        <f>+G340</f>
        <v>28034</v>
      </c>
    </row>
    <row r="340" spans="1:7" s="22" customFormat="1" ht="22.5">
      <c r="A340" s="63" t="s">
        <v>72</v>
      </c>
      <c r="B340" s="99" t="s">
        <v>226</v>
      </c>
      <c r="C340" s="28" t="s">
        <v>17</v>
      </c>
      <c r="D340" s="28" t="s">
        <v>10</v>
      </c>
      <c r="E340" s="102"/>
      <c r="F340" s="89">
        <f>+F341</f>
        <v>26523</v>
      </c>
      <c r="G340" s="50">
        <f>+G341</f>
        <v>28034</v>
      </c>
    </row>
    <row r="341" spans="1:7" s="18" customFormat="1" ht="23.25">
      <c r="A341" s="33" t="s">
        <v>281</v>
      </c>
      <c r="B341" s="26" t="s">
        <v>226</v>
      </c>
      <c r="C341" s="17" t="s">
        <v>17</v>
      </c>
      <c r="D341" s="17" t="s">
        <v>21</v>
      </c>
      <c r="E341" s="27"/>
      <c r="F341" s="90">
        <f>F342</f>
        <v>26523</v>
      </c>
      <c r="G341" s="51">
        <f>G342</f>
        <v>28034</v>
      </c>
    </row>
    <row r="342" spans="1:7" s="22" customFormat="1" ht="37.5">
      <c r="A342" s="70" t="s">
        <v>111</v>
      </c>
      <c r="B342" s="106" t="s">
        <v>227</v>
      </c>
      <c r="C342" s="17" t="s">
        <v>17</v>
      </c>
      <c r="D342" s="17" t="s">
        <v>21</v>
      </c>
      <c r="E342" s="105"/>
      <c r="F342" s="90">
        <f>F343+F345+F347</f>
        <v>26523</v>
      </c>
      <c r="G342" s="51">
        <f>G343+G345+G347</f>
        <v>28034</v>
      </c>
    </row>
    <row r="343" spans="1:7" s="22" customFormat="1" ht="37.5">
      <c r="A343" s="74" t="s">
        <v>228</v>
      </c>
      <c r="B343" s="106" t="s">
        <v>229</v>
      </c>
      <c r="C343" s="17" t="s">
        <v>17</v>
      </c>
      <c r="D343" s="17" t="s">
        <v>21</v>
      </c>
      <c r="E343" s="105"/>
      <c r="F343" s="90">
        <f>F344</f>
        <v>5620</v>
      </c>
      <c r="G343" s="51">
        <f>G344</f>
        <v>3120</v>
      </c>
    </row>
    <row r="344" spans="1:7" s="22" customFormat="1" ht="37.5">
      <c r="A344" s="15" t="s">
        <v>88</v>
      </c>
      <c r="B344" s="106" t="s">
        <v>229</v>
      </c>
      <c r="C344" s="17" t="s">
        <v>17</v>
      </c>
      <c r="D344" s="17" t="s">
        <v>21</v>
      </c>
      <c r="E344" s="105" t="s">
        <v>89</v>
      </c>
      <c r="F344" s="82">
        <f>3120+2500</f>
        <v>5620</v>
      </c>
      <c r="G344" s="43">
        <v>3120</v>
      </c>
    </row>
    <row r="345" spans="1:7" s="22" customFormat="1" ht="56.25">
      <c r="A345" s="33" t="s">
        <v>231</v>
      </c>
      <c r="B345" s="106" t="s">
        <v>230</v>
      </c>
      <c r="C345" s="17" t="s">
        <v>17</v>
      </c>
      <c r="D345" s="17" t="s">
        <v>21</v>
      </c>
      <c r="E345" s="105"/>
      <c r="F345" s="90">
        <f>F346</f>
        <v>16529.8</v>
      </c>
      <c r="G345" s="51">
        <f>G346</f>
        <v>16529.8</v>
      </c>
    </row>
    <row r="346" spans="1:7" s="22" customFormat="1" ht="23.25">
      <c r="A346" s="33" t="s">
        <v>101</v>
      </c>
      <c r="B346" s="106" t="s">
        <v>230</v>
      </c>
      <c r="C346" s="17" t="s">
        <v>17</v>
      </c>
      <c r="D346" s="17" t="s">
        <v>21</v>
      </c>
      <c r="E346" s="105" t="s">
        <v>102</v>
      </c>
      <c r="F346" s="82">
        <v>16529.8</v>
      </c>
      <c r="G346" s="43">
        <v>16529.8</v>
      </c>
    </row>
    <row r="347" spans="1:7" s="22" customFormat="1" ht="56.25">
      <c r="A347" s="36" t="s">
        <v>357</v>
      </c>
      <c r="B347" s="106" t="s">
        <v>280</v>
      </c>
      <c r="C347" s="17" t="s">
        <v>17</v>
      </c>
      <c r="D347" s="17" t="s">
        <v>21</v>
      </c>
      <c r="E347" s="105"/>
      <c r="F347" s="90">
        <f>F348</f>
        <v>4373.2</v>
      </c>
      <c r="G347" s="51">
        <f>G348</f>
        <v>8384.2</v>
      </c>
    </row>
    <row r="348" spans="1:7" s="22" customFormat="1" ht="23.25">
      <c r="A348" s="33" t="s">
        <v>101</v>
      </c>
      <c r="B348" s="106" t="s">
        <v>280</v>
      </c>
      <c r="C348" s="17" t="s">
        <v>17</v>
      </c>
      <c r="D348" s="17" t="s">
        <v>21</v>
      </c>
      <c r="E348" s="105" t="s">
        <v>102</v>
      </c>
      <c r="F348" s="82">
        <v>4373.2</v>
      </c>
      <c r="G348" s="43">
        <v>8384.2</v>
      </c>
    </row>
    <row r="349" spans="1:7" s="22" customFormat="1" ht="56.25">
      <c r="A349" s="63" t="s">
        <v>264</v>
      </c>
      <c r="B349" s="107" t="s">
        <v>126</v>
      </c>
      <c r="C349" s="28"/>
      <c r="D349" s="28"/>
      <c r="E349" s="103"/>
      <c r="F349" s="89">
        <f>+F350+F361+F367</f>
        <v>838.7</v>
      </c>
      <c r="G349" s="50">
        <f>+G350+G361+G367</f>
        <v>0</v>
      </c>
    </row>
    <row r="350" spans="1:7" s="22" customFormat="1" ht="22.5">
      <c r="A350" s="19" t="s">
        <v>73</v>
      </c>
      <c r="B350" s="107" t="s">
        <v>126</v>
      </c>
      <c r="C350" s="28" t="s">
        <v>9</v>
      </c>
      <c r="D350" s="28" t="s">
        <v>10</v>
      </c>
      <c r="E350" s="103"/>
      <c r="F350" s="89">
        <f>+F354+F351</f>
        <v>548</v>
      </c>
      <c r="G350" s="50">
        <f>+G354+G351</f>
        <v>0</v>
      </c>
    </row>
    <row r="351" spans="1:7" s="18" customFormat="1" ht="54.75" customHeight="1">
      <c r="A351" s="60" t="s">
        <v>194</v>
      </c>
      <c r="B351" s="106" t="s">
        <v>126</v>
      </c>
      <c r="C351" s="17" t="s">
        <v>9</v>
      </c>
      <c r="D351" s="17" t="s">
        <v>18</v>
      </c>
      <c r="E351" s="105"/>
      <c r="F351" s="90">
        <f>+F352</f>
        <v>30</v>
      </c>
      <c r="G351" s="51">
        <f>+G352</f>
        <v>0</v>
      </c>
    </row>
    <row r="352" spans="1:7" s="18" customFormat="1" ht="75">
      <c r="A352" s="70" t="s">
        <v>87</v>
      </c>
      <c r="B352" s="106" t="s">
        <v>128</v>
      </c>
      <c r="C352" s="17" t="s">
        <v>9</v>
      </c>
      <c r="D352" s="17" t="s">
        <v>18</v>
      </c>
      <c r="E352" s="105"/>
      <c r="F352" s="86">
        <f>+F353</f>
        <v>30</v>
      </c>
      <c r="G352" s="47">
        <f>+G353</f>
        <v>0</v>
      </c>
    </row>
    <row r="353" spans="1:7" s="18" customFormat="1" ht="23.25">
      <c r="A353" s="15" t="s">
        <v>195</v>
      </c>
      <c r="B353" s="106" t="s">
        <v>128</v>
      </c>
      <c r="C353" s="17" t="s">
        <v>9</v>
      </c>
      <c r="D353" s="17" t="s">
        <v>18</v>
      </c>
      <c r="E353" s="105" t="s">
        <v>107</v>
      </c>
      <c r="F353" s="82">
        <v>30</v>
      </c>
      <c r="G353" s="43">
        <v>0</v>
      </c>
    </row>
    <row r="354" spans="1:7" s="18" customFormat="1" ht="23.25">
      <c r="A354" s="60" t="s">
        <v>19</v>
      </c>
      <c r="B354" s="106" t="s">
        <v>126</v>
      </c>
      <c r="C354" s="17" t="s">
        <v>9</v>
      </c>
      <c r="D354" s="17" t="s">
        <v>24</v>
      </c>
      <c r="E354" s="105"/>
      <c r="F354" s="90">
        <f>+F355+F358</f>
        <v>518</v>
      </c>
      <c r="G354" s="51">
        <f>+G355+G358</f>
        <v>0</v>
      </c>
    </row>
    <row r="355" spans="1:7" s="18" customFormat="1" ht="23.25">
      <c r="A355" s="70" t="s">
        <v>52</v>
      </c>
      <c r="B355" s="106" t="s">
        <v>127</v>
      </c>
      <c r="C355" s="17" t="s">
        <v>9</v>
      </c>
      <c r="D355" s="17" t="s">
        <v>24</v>
      </c>
      <c r="E355" s="105"/>
      <c r="F355" s="86">
        <f>+F356+F357</f>
        <v>308</v>
      </c>
      <c r="G355" s="47">
        <f>+G356+G357</f>
        <v>0</v>
      </c>
    </row>
    <row r="356" spans="1:7" s="18" customFormat="1" ht="37.5">
      <c r="A356" s="15" t="s">
        <v>88</v>
      </c>
      <c r="B356" s="106" t="s">
        <v>127</v>
      </c>
      <c r="C356" s="17" t="s">
        <v>9</v>
      </c>
      <c r="D356" s="17" t="s">
        <v>24</v>
      </c>
      <c r="E356" s="105" t="s">
        <v>89</v>
      </c>
      <c r="F356" s="82">
        <v>290</v>
      </c>
      <c r="G356" s="43">
        <v>0</v>
      </c>
    </row>
    <row r="357" spans="1:7" s="18" customFormat="1" ht="23.25">
      <c r="A357" s="33" t="s">
        <v>108</v>
      </c>
      <c r="B357" s="106" t="s">
        <v>127</v>
      </c>
      <c r="C357" s="17" t="s">
        <v>9</v>
      </c>
      <c r="D357" s="17" t="s">
        <v>24</v>
      </c>
      <c r="E357" s="105" t="s">
        <v>107</v>
      </c>
      <c r="F357" s="82">
        <v>18</v>
      </c>
      <c r="G357" s="43">
        <v>0</v>
      </c>
    </row>
    <row r="358" spans="1:7" s="18" customFormat="1" ht="75">
      <c r="A358" s="70" t="s">
        <v>87</v>
      </c>
      <c r="B358" s="106" t="s">
        <v>128</v>
      </c>
      <c r="C358" s="17" t="s">
        <v>9</v>
      </c>
      <c r="D358" s="17" t="s">
        <v>24</v>
      </c>
      <c r="E358" s="105"/>
      <c r="F358" s="86">
        <f>+F359+F360</f>
        <v>210</v>
      </c>
      <c r="G358" s="47">
        <f>+G359+G360</f>
        <v>0</v>
      </c>
    </row>
    <row r="359" spans="1:7" s="18" customFormat="1" ht="37.5">
      <c r="A359" s="15" t="s">
        <v>88</v>
      </c>
      <c r="B359" s="106" t="s">
        <v>128</v>
      </c>
      <c r="C359" s="17" t="s">
        <v>9</v>
      </c>
      <c r="D359" s="17" t="s">
        <v>24</v>
      </c>
      <c r="E359" s="105" t="s">
        <v>89</v>
      </c>
      <c r="F359" s="82">
        <v>110</v>
      </c>
      <c r="G359" s="43">
        <v>0</v>
      </c>
    </row>
    <row r="360" spans="1:7" s="18" customFormat="1" ht="23.25">
      <c r="A360" s="33" t="s">
        <v>108</v>
      </c>
      <c r="B360" s="106" t="s">
        <v>128</v>
      </c>
      <c r="C360" s="17" t="s">
        <v>9</v>
      </c>
      <c r="D360" s="17" t="s">
        <v>24</v>
      </c>
      <c r="E360" s="105" t="s">
        <v>107</v>
      </c>
      <c r="F360" s="82">
        <v>100</v>
      </c>
      <c r="G360" s="43">
        <v>0</v>
      </c>
    </row>
    <row r="361" spans="1:7" s="22" customFormat="1" ht="22.5">
      <c r="A361" s="63" t="s">
        <v>72</v>
      </c>
      <c r="B361" s="107" t="s">
        <v>126</v>
      </c>
      <c r="C361" s="28" t="s">
        <v>17</v>
      </c>
      <c r="D361" s="28" t="s">
        <v>10</v>
      </c>
      <c r="E361" s="103"/>
      <c r="F361" s="89">
        <f>+F362</f>
        <v>220</v>
      </c>
      <c r="G361" s="50">
        <f>+G362</f>
        <v>0</v>
      </c>
    </row>
    <row r="362" spans="1:7" s="18" customFormat="1" ht="23.25">
      <c r="A362" s="60" t="s">
        <v>1</v>
      </c>
      <c r="B362" s="26" t="s">
        <v>126</v>
      </c>
      <c r="C362" s="16" t="s">
        <v>17</v>
      </c>
      <c r="D362" s="16" t="s">
        <v>12</v>
      </c>
      <c r="E362" s="27"/>
      <c r="F362" s="90">
        <f>+F363</f>
        <v>220</v>
      </c>
      <c r="G362" s="51">
        <f>+G363</f>
        <v>0</v>
      </c>
    </row>
    <row r="363" spans="1:7" s="18" customFormat="1" ht="75">
      <c r="A363" s="60" t="s">
        <v>53</v>
      </c>
      <c r="B363" s="26" t="s">
        <v>128</v>
      </c>
      <c r="C363" s="16" t="s">
        <v>17</v>
      </c>
      <c r="D363" s="16" t="s">
        <v>12</v>
      </c>
      <c r="E363" s="27"/>
      <c r="F363" s="90">
        <f>SUM(F364+F365+F366)</f>
        <v>220</v>
      </c>
      <c r="G363" s="51">
        <f>SUM(G364+G365+G366)</f>
        <v>0</v>
      </c>
    </row>
    <row r="364" spans="1:7" s="18" customFormat="1" ht="37.5">
      <c r="A364" s="15" t="s">
        <v>88</v>
      </c>
      <c r="B364" s="26" t="s">
        <v>128</v>
      </c>
      <c r="C364" s="16" t="s">
        <v>17</v>
      </c>
      <c r="D364" s="16" t="s">
        <v>12</v>
      </c>
      <c r="E364" s="27" t="s">
        <v>89</v>
      </c>
      <c r="F364" s="82">
        <v>70</v>
      </c>
      <c r="G364" s="43">
        <v>0</v>
      </c>
    </row>
    <row r="365" spans="1:7" s="18" customFormat="1" ht="23.25">
      <c r="A365" s="15" t="s">
        <v>108</v>
      </c>
      <c r="B365" s="26" t="s">
        <v>128</v>
      </c>
      <c r="C365" s="16" t="s">
        <v>17</v>
      </c>
      <c r="D365" s="16" t="s">
        <v>12</v>
      </c>
      <c r="E365" s="27" t="s">
        <v>107</v>
      </c>
      <c r="F365" s="82">
        <v>100</v>
      </c>
      <c r="G365" s="43">
        <v>0</v>
      </c>
    </row>
    <row r="366" spans="1:7" s="18" customFormat="1" ht="23.25">
      <c r="A366" s="33" t="s">
        <v>100</v>
      </c>
      <c r="B366" s="26" t="s">
        <v>128</v>
      </c>
      <c r="C366" s="16" t="s">
        <v>17</v>
      </c>
      <c r="D366" s="16" t="s">
        <v>12</v>
      </c>
      <c r="E366" s="27" t="s">
        <v>99</v>
      </c>
      <c r="F366" s="82">
        <v>50</v>
      </c>
      <c r="G366" s="43">
        <v>0</v>
      </c>
    </row>
    <row r="367" spans="1:7" s="22" customFormat="1" ht="22.5">
      <c r="A367" s="63" t="s">
        <v>69</v>
      </c>
      <c r="B367" s="107" t="s">
        <v>126</v>
      </c>
      <c r="C367" s="28" t="s">
        <v>13</v>
      </c>
      <c r="D367" s="28" t="s">
        <v>10</v>
      </c>
      <c r="E367" s="103"/>
      <c r="F367" s="89">
        <f aca="true" t="shared" si="10" ref="F367:G369">+F368</f>
        <v>70.7</v>
      </c>
      <c r="G367" s="50">
        <f t="shared" si="10"/>
        <v>0</v>
      </c>
    </row>
    <row r="368" spans="1:7" s="18" customFormat="1" ht="23.25">
      <c r="A368" s="60" t="s">
        <v>75</v>
      </c>
      <c r="B368" s="26" t="s">
        <v>126</v>
      </c>
      <c r="C368" s="16" t="s">
        <v>13</v>
      </c>
      <c r="D368" s="16" t="s">
        <v>21</v>
      </c>
      <c r="E368" s="27"/>
      <c r="F368" s="90">
        <f t="shared" si="10"/>
        <v>70.7</v>
      </c>
      <c r="G368" s="51">
        <f t="shared" si="10"/>
        <v>0</v>
      </c>
    </row>
    <row r="369" spans="1:7" s="18" customFormat="1" ht="75">
      <c r="A369" s="60" t="s">
        <v>53</v>
      </c>
      <c r="B369" s="26" t="s">
        <v>128</v>
      </c>
      <c r="C369" s="16" t="s">
        <v>13</v>
      </c>
      <c r="D369" s="16" t="s">
        <v>21</v>
      </c>
      <c r="E369" s="27"/>
      <c r="F369" s="90">
        <f t="shared" si="10"/>
        <v>70.7</v>
      </c>
      <c r="G369" s="51">
        <f>+G370</f>
        <v>0</v>
      </c>
    </row>
    <row r="370" spans="1:7" s="18" customFormat="1" ht="37.5">
      <c r="A370" s="15" t="s">
        <v>88</v>
      </c>
      <c r="B370" s="26" t="s">
        <v>128</v>
      </c>
      <c r="C370" s="16" t="s">
        <v>13</v>
      </c>
      <c r="D370" s="16" t="s">
        <v>21</v>
      </c>
      <c r="E370" s="27" t="s">
        <v>89</v>
      </c>
      <c r="F370" s="82">
        <v>70.7</v>
      </c>
      <c r="G370" s="43">
        <v>0</v>
      </c>
    </row>
    <row r="371" spans="1:7" s="22" customFormat="1" ht="51.75" customHeight="1">
      <c r="A371" s="67" t="s">
        <v>68</v>
      </c>
      <c r="B371" s="99" t="s">
        <v>232</v>
      </c>
      <c r="C371" s="20"/>
      <c r="D371" s="20"/>
      <c r="E371" s="102"/>
      <c r="F371" s="89">
        <f>+F372</f>
        <v>315.6</v>
      </c>
      <c r="G371" s="50">
        <f>+G372</f>
        <v>329.4</v>
      </c>
    </row>
    <row r="372" spans="1:7" s="22" customFormat="1" ht="22.5">
      <c r="A372" s="63" t="s">
        <v>76</v>
      </c>
      <c r="B372" s="107" t="s">
        <v>232</v>
      </c>
      <c r="C372" s="28" t="s">
        <v>16</v>
      </c>
      <c r="D372" s="28" t="s">
        <v>10</v>
      </c>
      <c r="E372" s="103"/>
      <c r="F372" s="89">
        <f>+F373</f>
        <v>315.6</v>
      </c>
      <c r="G372" s="50">
        <f>+G373</f>
        <v>329.4</v>
      </c>
    </row>
    <row r="373" spans="1:7" s="18" customFormat="1" ht="23.25">
      <c r="A373" s="35" t="s">
        <v>0</v>
      </c>
      <c r="B373" s="106" t="s">
        <v>232</v>
      </c>
      <c r="C373" s="17" t="s">
        <v>16</v>
      </c>
      <c r="D373" s="17" t="s">
        <v>18</v>
      </c>
      <c r="E373" s="105"/>
      <c r="F373" s="86">
        <f>F374</f>
        <v>315.6</v>
      </c>
      <c r="G373" s="47">
        <f>G374</f>
        <v>329.4</v>
      </c>
    </row>
    <row r="374" spans="1:7" s="18" customFormat="1" ht="75">
      <c r="A374" s="60" t="s">
        <v>233</v>
      </c>
      <c r="B374" s="106" t="s">
        <v>234</v>
      </c>
      <c r="C374" s="17" t="s">
        <v>16</v>
      </c>
      <c r="D374" s="17" t="s">
        <v>18</v>
      </c>
      <c r="E374" s="105"/>
      <c r="F374" s="90">
        <f>+F375</f>
        <v>315.6</v>
      </c>
      <c r="G374" s="51">
        <f>+G375</f>
        <v>329.4</v>
      </c>
    </row>
    <row r="375" spans="1:7" s="18" customFormat="1" ht="56.25">
      <c r="A375" s="75" t="s">
        <v>235</v>
      </c>
      <c r="B375" s="106" t="s">
        <v>311</v>
      </c>
      <c r="C375" s="17" t="s">
        <v>16</v>
      </c>
      <c r="D375" s="17" t="s">
        <v>18</v>
      </c>
      <c r="E375" s="105"/>
      <c r="F375" s="90">
        <f>F376</f>
        <v>315.6</v>
      </c>
      <c r="G375" s="51">
        <f>G376</f>
        <v>329.4</v>
      </c>
    </row>
    <row r="376" spans="1:7" s="18" customFormat="1" ht="23.25">
      <c r="A376" s="33" t="s">
        <v>34</v>
      </c>
      <c r="B376" s="106" t="s">
        <v>311</v>
      </c>
      <c r="C376" s="17" t="s">
        <v>16</v>
      </c>
      <c r="D376" s="17" t="s">
        <v>18</v>
      </c>
      <c r="E376" s="105" t="s">
        <v>103</v>
      </c>
      <c r="F376" s="82">
        <v>315.6</v>
      </c>
      <c r="G376" s="43">
        <v>329.4</v>
      </c>
    </row>
    <row r="377" spans="1:7" s="22" customFormat="1" ht="56.25">
      <c r="A377" s="63" t="s">
        <v>136</v>
      </c>
      <c r="B377" s="107" t="s">
        <v>129</v>
      </c>
      <c r="C377" s="28"/>
      <c r="D377" s="28"/>
      <c r="E377" s="103"/>
      <c r="F377" s="89">
        <f>+F378+F391</f>
        <v>65848.7</v>
      </c>
      <c r="G377" s="50">
        <f>+G378+G391</f>
        <v>65227.2</v>
      </c>
    </row>
    <row r="378" spans="1:7" s="22" customFormat="1" ht="22.5">
      <c r="A378" s="19" t="s">
        <v>73</v>
      </c>
      <c r="B378" s="107" t="s">
        <v>129</v>
      </c>
      <c r="C378" s="28" t="s">
        <v>9</v>
      </c>
      <c r="D378" s="28" t="s">
        <v>10</v>
      </c>
      <c r="E378" s="103"/>
      <c r="F378" s="89">
        <f>+F379</f>
        <v>10401.4</v>
      </c>
      <c r="G378" s="50">
        <f>+G379</f>
        <v>10401.399999999998</v>
      </c>
    </row>
    <row r="379" spans="1:7" s="18" customFormat="1" ht="56.25">
      <c r="A379" s="60" t="s">
        <v>341</v>
      </c>
      <c r="B379" s="106" t="s">
        <v>129</v>
      </c>
      <c r="C379" s="17" t="s">
        <v>9</v>
      </c>
      <c r="D379" s="17" t="s">
        <v>11</v>
      </c>
      <c r="E379" s="105"/>
      <c r="F379" s="90">
        <f>+F380+F386</f>
        <v>10401.4</v>
      </c>
      <c r="G379" s="51">
        <f>+G380+G386</f>
        <v>10401.399999999998</v>
      </c>
    </row>
    <row r="380" spans="1:7" s="18" customFormat="1" ht="75">
      <c r="A380" s="76" t="s">
        <v>132</v>
      </c>
      <c r="B380" s="106" t="s">
        <v>130</v>
      </c>
      <c r="C380" s="17" t="s">
        <v>9</v>
      </c>
      <c r="D380" s="17" t="s">
        <v>11</v>
      </c>
      <c r="E380" s="105"/>
      <c r="F380" s="86">
        <f>+F381+F384</f>
        <v>10025.4</v>
      </c>
      <c r="G380" s="47">
        <f>+G381+G384</f>
        <v>10401.399999999998</v>
      </c>
    </row>
    <row r="381" spans="1:7" s="18" customFormat="1" ht="37.5">
      <c r="A381" s="76" t="s">
        <v>133</v>
      </c>
      <c r="B381" s="106" t="s">
        <v>131</v>
      </c>
      <c r="C381" s="17" t="s">
        <v>9</v>
      </c>
      <c r="D381" s="17" t="s">
        <v>11</v>
      </c>
      <c r="E381" s="105"/>
      <c r="F381" s="82">
        <f>+F382+F383</f>
        <v>9987.4</v>
      </c>
      <c r="G381" s="43">
        <f>+G382+G383</f>
        <v>10363.399999999998</v>
      </c>
    </row>
    <row r="382" spans="1:7" s="18" customFormat="1" ht="37.5">
      <c r="A382" s="15" t="s">
        <v>94</v>
      </c>
      <c r="B382" s="106" t="s">
        <v>131</v>
      </c>
      <c r="C382" s="17" t="s">
        <v>9</v>
      </c>
      <c r="D382" s="17" t="s">
        <v>11</v>
      </c>
      <c r="E382" s="105" t="s">
        <v>95</v>
      </c>
      <c r="F382" s="82">
        <v>9201.3</v>
      </c>
      <c r="G382" s="43">
        <f>9201.3+370.3</f>
        <v>9571.599999999999</v>
      </c>
    </row>
    <row r="383" spans="1:7" s="30" customFormat="1" ht="37.5">
      <c r="A383" s="15" t="s">
        <v>88</v>
      </c>
      <c r="B383" s="106" t="s">
        <v>131</v>
      </c>
      <c r="C383" s="17" t="s">
        <v>9</v>
      </c>
      <c r="D383" s="17" t="s">
        <v>11</v>
      </c>
      <c r="E383" s="105" t="s">
        <v>89</v>
      </c>
      <c r="F383" s="82">
        <v>786.1</v>
      </c>
      <c r="G383" s="43">
        <f>786.1+5.7</f>
        <v>791.8000000000001</v>
      </c>
    </row>
    <row r="384" spans="1:7" s="30" customFormat="1" ht="108" customHeight="1">
      <c r="A384" s="70" t="s">
        <v>135</v>
      </c>
      <c r="B384" s="106" t="s">
        <v>134</v>
      </c>
      <c r="C384" s="17" t="s">
        <v>9</v>
      </c>
      <c r="D384" s="17" t="s">
        <v>11</v>
      </c>
      <c r="E384" s="105"/>
      <c r="F384" s="82">
        <f>+F385</f>
        <v>38</v>
      </c>
      <c r="G384" s="43">
        <f>+G385</f>
        <v>38</v>
      </c>
    </row>
    <row r="385" spans="1:7" s="30" customFormat="1" ht="37.5">
      <c r="A385" s="15" t="s">
        <v>94</v>
      </c>
      <c r="B385" s="106" t="s">
        <v>134</v>
      </c>
      <c r="C385" s="17" t="s">
        <v>9</v>
      </c>
      <c r="D385" s="17" t="s">
        <v>11</v>
      </c>
      <c r="E385" s="105" t="s">
        <v>95</v>
      </c>
      <c r="F385" s="82">
        <v>38</v>
      </c>
      <c r="G385" s="43">
        <v>38</v>
      </c>
    </row>
    <row r="386" spans="1:7" s="18" customFormat="1" ht="23.25">
      <c r="A386" s="66" t="s">
        <v>324</v>
      </c>
      <c r="B386" s="106" t="s">
        <v>321</v>
      </c>
      <c r="C386" s="17" t="s">
        <v>9</v>
      </c>
      <c r="D386" s="17" t="s">
        <v>11</v>
      </c>
      <c r="E386" s="105"/>
      <c r="F386" s="90">
        <f>+F387</f>
        <v>376</v>
      </c>
      <c r="G386" s="51">
        <f>+G387</f>
        <v>0</v>
      </c>
    </row>
    <row r="387" spans="1:7" s="18" customFormat="1" ht="37.5">
      <c r="A387" s="35" t="s">
        <v>325</v>
      </c>
      <c r="B387" s="106" t="s">
        <v>322</v>
      </c>
      <c r="C387" s="17" t="s">
        <v>9</v>
      </c>
      <c r="D387" s="17" t="s">
        <v>11</v>
      </c>
      <c r="E387" s="105"/>
      <c r="F387" s="86">
        <f>+F388</f>
        <v>376</v>
      </c>
      <c r="G387" s="47">
        <f>+G388</f>
        <v>0</v>
      </c>
    </row>
    <row r="388" spans="1:7" s="18" customFormat="1" ht="56.25">
      <c r="A388" s="35" t="s">
        <v>326</v>
      </c>
      <c r="B388" s="106" t="s">
        <v>323</v>
      </c>
      <c r="C388" s="17" t="s">
        <v>9</v>
      </c>
      <c r="D388" s="17" t="s">
        <v>11</v>
      </c>
      <c r="E388" s="105"/>
      <c r="F388" s="82">
        <f>+F389+F390</f>
        <v>376</v>
      </c>
      <c r="G388" s="43">
        <f>+G389+G390</f>
        <v>0</v>
      </c>
    </row>
    <row r="389" spans="1:7" s="18" customFormat="1" ht="37.5">
      <c r="A389" s="15" t="s">
        <v>94</v>
      </c>
      <c r="B389" s="106" t="s">
        <v>323</v>
      </c>
      <c r="C389" s="17" t="s">
        <v>9</v>
      </c>
      <c r="D389" s="17" t="s">
        <v>11</v>
      </c>
      <c r="E389" s="105" t="s">
        <v>95</v>
      </c>
      <c r="F389" s="82">
        <v>370.3</v>
      </c>
      <c r="G389" s="43">
        <v>0</v>
      </c>
    </row>
    <row r="390" spans="1:7" s="30" customFormat="1" ht="37.5">
      <c r="A390" s="15" t="s">
        <v>88</v>
      </c>
      <c r="B390" s="106" t="s">
        <v>323</v>
      </c>
      <c r="C390" s="17" t="s">
        <v>9</v>
      </c>
      <c r="D390" s="17" t="s">
        <v>11</v>
      </c>
      <c r="E390" s="105" t="s">
        <v>89</v>
      </c>
      <c r="F390" s="82">
        <v>5.7</v>
      </c>
      <c r="G390" s="43">
        <v>0</v>
      </c>
    </row>
    <row r="391" spans="1:7" s="22" customFormat="1" ht="54" customHeight="1">
      <c r="A391" s="77" t="s">
        <v>340</v>
      </c>
      <c r="B391" s="107" t="s">
        <v>129</v>
      </c>
      <c r="C391" s="28" t="s">
        <v>32</v>
      </c>
      <c r="D391" s="28" t="s">
        <v>10</v>
      </c>
      <c r="E391" s="103"/>
      <c r="F391" s="89">
        <f>+F392+F398</f>
        <v>55447.299999999996</v>
      </c>
      <c r="G391" s="50">
        <f>+G392+G398</f>
        <v>54825.8</v>
      </c>
    </row>
    <row r="392" spans="1:7" s="18" customFormat="1" ht="56.25">
      <c r="A392" s="70" t="s">
        <v>137</v>
      </c>
      <c r="B392" s="106" t="s">
        <v>129</v>
      </c>
      <c r="C392" s="17" t="s">
        <v>32</v>
      </c>
      <c r="D392" s="17" t="s">
        <v>9</v>
      </c>
      <c r="E392" s="105"/>
      <c r="F392" s="86">
        <f>+F393+F396</f>
        <v>37087.2</v>
      </c>
      <c r="G392" s="47">
        <f>+G393+G396</f>
        <v>36670.6</v>
      </c>
    </row>
    <row r="393" spans="1:7" s="30" customFormat="1" ht="56.25">
      <c r="A393" s="70" t="s">
        <v>141</v>
      </c>
      <c r="B393" s="106" t="s">
        <v>138</v>
      </c>
      <c r="C393" s="17" t="s">
        <v>32</v>
      </c>
      <c r="D393" s="17" t="s">
        <v>9</v>
      </c>
      <c r="E393" s="105"/>
      <c r="F393" s="82">
        <f>+F394</f>
        <v>30515</v>
      </c>
      <c r="G393" s="43">
        <f>+G394</f>
        <v>29831.9</v>
      </c>
    </row>
    <row r="394" spans="1:7" s="30" customFormat="1" ht="37.5">
      <c r="A394" s="70" t="s">
        <v>142</v>
      </c>
      <c r="B394" s="106" t="s">
        <v>139</v>
      </c>
      <c r="C394" s="17" t="s">
        <v>32</v>
      </c>
      <c r="D394" s="17" t="s">
        <v>9</v>
      </c>
      <c r="E394" s="105"/>
      <c r="F394" s="82">
        <f>+F395</f>
        <v>30515</v>
      </c>
      <c r="G394" s="43">
        <f>+G395</f>
        <v>29831.9</v>
      </c>
    </row>
    <row r="395" spans="1:7" s="30" customFormat="1" ht="23.25">
      <c r="A395" s="33" t="s">
        <v>143</v>
      </c>
      <c r="B395" s="106" t="s">
        <v>139</v>
      </c>
      <c r="C395" s="17" t="s">
        <v>32</v>
      </c>
      <c r="D395" s="17" t="s">
        <v>9</v>
      </c>
      <c r="E395" s="105" t="s">
        <v>140</v>
      </c>
      <c r="F395" s="82">
        <v>30515</v>
      </c>
      <c r="G395" s="43">
        <v>29831.9</v>
      </c>
    </row>
    <row r="396" spans="1:7" s="30" customFormat="1" ht="150">
      <c r="A396" s="35" t="s">
        <v>145</v>
      </c>
      <c r="B396" s="106" t="s">
        <v>144</v>
      </c>
      <c r="C396" s="17" t="s">
        <v>32</v>
      </c>
      <c r="D396" s="17" t="s">
        <v>9</v>
      </c>
      <c r="E396" s="105"/>
      <c r="F396" s="82">
        <f>+F397</f>
        <v>6572.2</v>
      </c>
      <c r="G396" s="43">
        <f>+G397</f>
        <v>6838.7</v>
      </c>
    </row>
    <row r="397" spans="1:7" s="30" customFormat="1" ht="23.25">
      <c r="A397" s="33" t="s">
        <v>143</v>
      </c>
      <c r="B397" s="106" t="s">
        <v>144</v>
      </c>
      <c r="C397" s="17" t="s">
        <v>32</v>
      </c>
      <c r="D397" s="17" t="s">
        <v>9</v>
      </c>
      <c r="E397" s="105" t="s">
        <v>140</v>
      </c>
      <c r="F397" s="82">
        <v>6572.2</v>
      </c>
      <c r="G397" s="43">
        <v>6838.7</v>
      </c>
    </row>
    <row r="398" spans="1:7" s="18" customFormat="1" ht="23.25">
      <c r="A398" s="70" t="s">
        <v>146</v>
      </c>
      <c r="B398" s="106" t="s">
        <v>129</v>
      </c>
      <c r="C398" s="17" t="s">
        <v>32</v>
      </c>
      <c r="D398" s="17" t="s">
        <v>15</v>
      </c>
      <c r="E398" s="105"/>
      <c r="F398" s="86">
        <f aca="true" t="shared" si="11" ref="F398:G400">+F399</f>
        <v>18360.1</v>
      </c>
      <c r="G398" s="47">
        <f t="shared" si="11"/>
        <v>18155.2</v>
      </c>
    </row>
    <row r="399" spans="1:7" s="30" customFormat="1" ht="56.25">
      <c r="A399" s="70" t="s">
        <v>141</v>
      </c>
      <c r="B399" s="106" t="s">
        <v>138</v>
      </c>
      <c r="C399" s="17" t="s">
        <v>32</v>
      </c>
      <c r="D399" s="17" t="s">
        <v>15</v>
      </c>
      <c r="E399" s="105"/>
      <c r="F399" s="82">
        <f t="shared" si="11"/>
        <v>18360.1</v>
      </c>
      <c r="G399" s="43">
        <f t="shared" si="11"/>
        <v>18155.2</v>
      </c>
    </row>
    <row r="400" spans="1:7" s="30" customFormat="1" ht="37.5">
      <c r="A400" s="76" t="s">
        <v>148</v>
      </c>
      <c r="B400" s="106" t="s">
        <v>147</v>
      </c>
      <c r="C400" s="17" t="s">
        <v>32</v>
      </c>
      <c r="D400" s="17" t="s">
        <v>15</v>
      </c>
      <c r="E400" s="105"/>
      <c r="F400" s="82">
        <f t="shared" si="11"/>
        <v>18360.1</v>
      </c>
      <c r="G400" s="43">
        <f t="shared" si="11"/>
        <v>18155.2</v>
      </c>
    </row>
    <row r="401" spans="1:7" s="30" customFormat="1" ht="23.25">
      <c r="A401" s="33" t="s">
        <v>143</v>
      </c>
      <c r="B401" s="106" t="s">
        <v>147</v>
      </c>
      <c r="C401" s="17" t="s">
        <v>32</v>
      </c>
      <c r="D401" s="17" t="s">
        <v>15</v>
      </c>
      <c r="E401" s="105" t="s">
        <v>140</v>
      </c>
      <c r="F401" s="82">
        <v>18360.1</v>
      </c>
      <c r="G401" s="43">
        <v>18155.2</v>
      </c>
    </row>
    <row r="402" spans="1:7" s="22" customFormat="1" ht="56.25">
      <c r="A402" s="78" t="s">
        <v>366</v>
      </c>
      <c r="B402" s="107" t="s">
        <v>282</v>
      </c>
      <c r="C402" s="28"/>
      <c r="D402" s="28"/>
      <c r="E402" s="103"/>
      <c r="F402" s="89">
        <f aca="true" t="shared" si="12" ref="F402:G404">+F403</f>
        <v>4920</v>
      </c>
      <c r="G402" s="50">
        <f t="shared" si="12"/>
        <v>4920</v>
      </c>
    </row>
    <row r="403" spans="1:7" s="22" customFormat="1" ht="23.25">
      <c r="A403" s="73" t="s">
        <v>72</v>
      </c>
      <c r="B403" s="106" t="s">
        <v>282</v>
      </c>
      <c r="C403" s="17" t="s">
        <v>17</v>
      </c>
      <c r="D403" s="17" t="s">
        <v>10</v>
      </c>
      <c r="E403" s="105"/>
      <c r="F403" s="90">
        <f t="shared" si="12"/>
        <v>4920</v>
      </c>
      <c r="G403" s="51">
        <f t="shared" si="12"/>
        <v>4920</v>
      </c>
    </row>
    <row r="404" spans="1:7" s="18" customFormat="1" ht="23.25">
      <c r="A404" s="75" t="s">
        <v>283</v>
      </c>
      <c r="B404" s="106" t="s">
        <v>282</v>
      </c>
      <c r="C404" s="17" t="s">
        <v>17</v>
      </c>
      <c r="D404" s="17" t="s">
        <v>14</v>
      </c>
      <c r="E404" s="105"/>
      <c r="F404" s="90">
        <f t="shared" si="12"/>
        <v>4920</v>
      </c>
      <c r="G404" s="51">
        <f t="shared" si="12"/>
        <v>4920</v>
      </c>
    </row>
    <row r="405" spans="1:7" s="18" customFormat="1" ht="37.5">
      <c r="A405" s="73" t="s">
        <v>284</v>
      </c>
      <c r="B405" s="106" t="s">
        <v>285</v>
      </c>
      <c r="C405" s="17" t="s">
        <v>17</v>
      </c>
      <c r="D405" s="17" t="s">
        <v>14</v>
      </c>
      <c r="E405" s="105"/>
      <c r="F405" s="86">
        <f>+F406+F408</f>
        <v>4920</v>
      </c>
      <c r="G405" s="47">
        <f>+G406+G408</f>
        <v>4920</v>
      </c>
    </row>
    <row r="406" spans="1:7" s="18" customFormat="1" ht="56.25">
      <c r="A406" s="73" t="s">
        <v>286</v>
      </c>
      <c r="B406" s="106" t="s">
        <v>287</v>
      </c>
      <c r="C406" s="17" t="s">
        <v>17</v>
      </c>
      <c r="D406" s="17" t="s">
        <v>14</v>
      </c>
      <c r="E406" s="105"/>
      <c r="F406" s="82">
        <f>+F407</f>
        <v>3100</v>
      </c>
      <c r="G406" s="43">
        <f>+G407</f>
        <v>3100</v>
      </c>
    </row>
    <row r="407" spans="1:7" s="38" customFormat="1" ht="60.75">
      <c r="A407" s="79" t="s">
        <v>243</v>
      </c>
      <c r="B407" s="106" t="s">
        <v>287</v>
      </c>
      <c r="C407" s="37" t="s">
        <v>17</v>
      </c>
      <c r="D407" s="37" t="s">
        <v>14</v>
      </c>
      <c r="E407" s="112" t="s">
        <v>244</v>
      </c>
      <c r="F407" s="95">
        <v>3100</v>
      </c>
      <c r="G407" s="56">
        <v>3100</v>
      </c>
    </row>
    <row r="408" spans="1:7" s="18" customFormat="1" ht="56.25">
      <c r="A408" s="73" t="s">
        <v>288</v>
      </c>
      <c r="B408" s="106" t="s">
        <v>289</v>
      </c>
      <c r="C408" s="17" t="s">
        <v>17</v>
      </c>
      <c r="D408" s="17" t="s">
        <v>14</v>
      </c>
      <c r="E408" s="105"/>
      <c r="F408" s="82">
        <f>+F409</f>
        <v>1820</v>
      </c>
      <c r="G408" s="43">
        <f>+G409</f>
        <v>1820</v>
      </c>
    </row>
    <row r="409" spans="1:7" s="38" customFormat="1" ht="60.75">
      <c r="A409" s="79" t="s">
        <v>243</v>
      </c>
      <c r="B409" s="106" t="s">
        <v>289</v>
      </c>
      <c r="C409" s="37" t="s">
        <v>17</v>
      </c>
      <c r="D409" s="37" t="s">
        <v>14</v>
      </c>
      <c r="E409" s="112" t="s">
        <v>244</v>
      </c>
      <c r="F409" s="95">
        <v>1820</v>
      </c>
      <c r="G409" s="56">
        <v>1820</v>
      </c>
    </row>
    <row r="410" spans="1:7" s="22" customFormat="1" ht="75.75" customHeight="1">
      <c r="A410" s="78" t="s">
        <v>298</v>
      </c>
      <c r="B410" s="107" t="s">
        <v>299</v>
      </c>
      <c r="C410" s="39"/>
      <c r="D410" s="39"/>
      <c r="E410" s="113"/>
      <c r="F410" s="96">
        <f>SUM(F411,F422)</f>
        <v>18889.4</v>
      </c>
      <c r="G410" s="57">
        <f>SUM(G411,G422)</f>
        <v>18889.4</v>
      </c>
    </row>
    <row r="411" spans="1:7" s="22" customFormat="1" ht="22.5">
      <c r="A411" s="19" t="s">
        <v>73</v>
      </c>
      <c r="B411" s="107" t="s">
        <v>299</v>
      </c>
      <c r="C411" s="28" t="s">
        <v>9</v>
      </c>
      <c r="D411" s="28" t="s">
        <v>10</v>
      </c>
      <c r="E411" s="103"/>
      <c r="F411" s="97">
        <f>SUM(F412)</f>
        <v>14989.4</v>
      </c>
      <c r="G411" s="58">
        <f>SUM(G412)</f>
        <v>14989.4</v>
      </c>
    </row>
    <row r="412" spans="1:7" s="18" customFormat="1" ht="23.25">
      <c r="A412" s="60" t="s">
        <v>19</v>
      </c>
      <c r="B412" s="106" t="s">
        <v>299</v>
      </c>
      <c r="C412" s="17" t="s">
        <v>9</v>
      </c>
      <c r="D412" s="17" t="s">
        <v>24</v>
      </c>
      <c r="E412" s="105"/>
      <c r="F412" s="98">
        <f>SUM(F413,F416,F418)</f>
        <v>14989.4</v>
      </c>
      <c r="G412" s="59">
        <f>SUM(G413,G416,G418)</f>
        <v>14989.4</v>
      </c>
    </row>
    <row r="413" spans="1:7" s="18" customFormat="1" ht="38.25">
      <c r="A413" s="61" t="s">
        <v>301</v>
      </c>
      <c r="B413" s="106" t="s">
        <v>300</v>
      </c>
      <c r="C413" s="17" t="s">
        <v>9</v>
      </c>
      <c r="D413" s="17" t="s">
        <v>24</v>
      </c>
      <c r="E413" s="105"/>
      <c r="F413" s="98">
        <f>SUM(F414,F415)</f>
        <v>5260</v>
      </c>
      <c r="G413" s="59">
        <f>SUM(G414,G415)</f>
        <v>5260</v>
      </c>
    </row>
    <row r="414" spans="1:7" s="18" customFormat="1" ht="37.5">
      <c r="A414" s="15" t="s">
        <v>88</v>
      </c>
      <c r="B414" s="106" t="s">
        <v>300</v>
      </c>
      <c r="C414" s="17" t="s">
        <v>9</v>
      </c>
      <c r="D414" s="17" t="s">
        <v>24</v>
      </c>
      <c r="E414" s="105" t="s">
        <v>89</v>
      </c>
      <c r="F414" s="98">
        <v>5040</v>
      </c>
      <c r="G414" s="59">
        <v>5040</v>
      </c>
    </row>
    <row r="415" spans="1:7" s="18" customFormat="1" ht="23.25">
      <c r="A415" s="15" t="s">
        <v>91</v>
      </c>
      <c r="B415" s="106" t="s">
        <v>300</v>
      </c>
      <c r="C415" s="17" t="s">
        <v>9</v>
      </c>
      <c r="D415" s="17" t="s">
        <v>24</v>
      </c>
      <c r="E415" s="105" t="s">
        <v>93</v>
      </c>
      <c r="F415" s="98">
        <v>220</v>
      </c>
      <c r="G415" s="59">
        <v>220</v>
      </c>
    </row>
    <row r="416" spans="1:7" s="18" customFormat="1" ht="38.25">
      <c r="A416" s="61" t="s">
        <v>302</v>
      </c>
      <c r="B416" s="106" t="s">
        <v>303</v>
      </c>
      <c r="C416" s="17" t="s">
        <v>9</v>
      </c>
      <c r="D416" s="17" t="s">
        <v>24</v>
      </c>
      <c r="E416" s="105"/>
      <c r="F416" s="98">
        <f>SUM(F417)</f>
        <v>1460</v>
      </c>
      <c r="G416" s="59">
        <f>SUM(G417)</f>
        <v>1460</v>
      </c>
    </row>
    <row r="417" spans="1:7" s="18" customFormat="1" ht="37.5">
      <c r="A417" s="15" t="s">
        <v>88</v>
      </c>
      <c r="B417" s="106" t="s">
        <v>303</v>
      </c>
      <c r="C417" s="17" t="s">
        <v>9</v>
      </c>
      <c r="D417" s="17" t="s">
        <v>24</v>
      </c>
      <c r="E417" s="105" t="s">
        <v>89</v>
      </c>
      <c r="F417" s="98">
        <v>1460</v>
      </c>
      <c r="G417" s="59">
        <v>1460</v>
      </c>
    </row>
    <row r="418" spans="1:7" s="18" customFormat="1" ht="23.25">
      <c r="A418" s="61" t="s">
        <v>259</v>
      </c>
      <c r="B418" s="106" t="s">
        <v>304</v>
      </c>
      <c r="C418" s="17" t="s">
        <v>9</v>
      </c>
      <c r="D418" s="17" t="s">
        <v>24</v>
      </c>
      <c r="E418" s="105"/>
      <c r="F418" s="98">
        <f>SUM(F420,F419,F421)</f>
        <v>8269.4</v>
      </c>
      <c r="G418" s="59">
        <f>SUM(G420,G419,G421)</f>
        <v>8269.4</v>
      </c>
    </row>
    <row r="419" spans="1:7" s="18" customFormat="1" ht="37.5">
      <c r="A419" s="15" t="s">
        <v>305</v>
      </c>
      <c r="B419" s="106" t="s">
        <v>304</v>
      </c>
      <c r="C419" s="17" t="s">
        <v>9</v>
      </c>
      <c r="D419" s="17" t="s">
        <v>24</v>
      </c>
      <c r="E419" s="105" t="s">
        <v>95</v>
      </c>
      <c r="F419" s="98">
        <v>7497.3</v>
      </c>
      <c r="G419" s="59">
        <v>7497.3</v>
      </c>
    </row>
    <row r="420" spans="1:7" s="18" customFormat="1" ht="37.5">
      <c r="A420" s="15" t="s">
        <v>88</v>
      </c>
      <c r="B420" s="106" t="s">
        <v>304</v>
      </c>
      <c r="C420" s="17" t="s">
        <v>9</v>
      </c>
      <c r="D420" s="17" t="s">
        <v>24</v>
      </c>
      <c r="E420" s="105" t="s">
        <v>89</v>
      </c>
      <c r="F420" s="98">
        <v>768.1</v>
      </c>
      <c r="G420" s="59">
        <v>768.1</v>
      </c>
    </row>
    <row r="421" spans="1:7" s="18" customFormat="1" ht="23.25">
      <c r="A421" s="15" t="s">
        <v>91</v>
      </c>
      <c r="B421" s="106" t="s">
        <v>304</v>
      </c>
      <c r="C421" s="17" t="s">
        <v>9</v>
      </c>
      <c r="D421" s="17" t="s">
        <v>24</v>
      </c>
      <c r="E421" s="105" t="s">
        <v>93</v>
      </c>
      <c r="F421" s="98">
        <v>4</v>
      </c>
      <c r="G421" s="59">
        <v>4</v>
      </c>
    </row>
    <row r="422" spans="1:7" s="22" customFormat="1" ht="22.5">
      <c r="A422" s="19" t="s">
        <v>70</v>
      </c>
      <c r="B422" s="107" t="s">
        <v>299</v>
      </c>
      <c r="C422" s="28" t="s">
        <v>12</v>
      </c>
      <c r="D422" s="28" t="s">
        <v>10</v>
      </c>
      <c r="E422" s="103"/>
      <c r="F422" s="97">
        <f>SUM(F423)</f>
        <v>3900</v>
      </c>
      <c r="G422" s="58">
        <f>SUM(G423)</f>
        <v>3900</v>
      </c>
    </row>
    <row r="423" spans="1:7" s="18" customFormat="1" ht="23.25">
      <c r="A423" s="60" t="s">
        <v>56</v>
      </c>
      <c r="B423" s="106" t="s">
        <v>299</v>
      </c>
      <c r="C423" s="17" t="s">
        <v>12</v>
      </c>
      <c r="D423" s="17" t="s">
        <v>9</v>
      </c>
      <c r="E423" s="105"/>
      <c r="F423" s="98">
        <f>SUM(F424)</f>
        <v>3900</v>
      </c>
      <c r="G423" s="59">
        <f>SUM(G424)</f>
        <v>3900</v>
      </c>
    </row>
    <row r="424" spans="1:7" s="18" customFormat="1" ht="38.25">
      <c r="A424" s="61" t="s">
        <v>301</v>
      </c>
      <c r="B424" s="106" t="s">
        <v>300</v>
      </c>
      <c r="C424" s="17" t="s">
        <v>12</v>
      </c>
      <c r="D424" s="17" t="s">
        <v>9</v>
      </c>
      <c r="E424" s="105"/>
      <c r="F424" s="98">
        <f>SUM(F425,F426)</f>
        <v>3900</v>
      </c>
      <c r="G424" s="59">
        <f>SUM(G425,G426)</f>
        <v>3900</v>
      </c>
    </row>
    <row r="425" spans="1:7" s="18" customFormat="1" ht="37.5">
      <c r="A425" s="15" t="s">
        <v>88</v>
      </c>
      <c r="B425" s="106" t="s">
        <v>300</v>
      </c>
      <c r="C425" s="17" t="s">
        <v>12</v>
      </c>
      <c r="D425" s="17" t="s">
        <v>9</v>
      </c>
      <c r="E425" s="105" t="s">
        <v>89</v>
      </c>
      <c r="F425" s="98">
        <v>1500</v>
      </c>
      <c r="G425" s="59">
        <v>1500</v>
      </c>
    </row>
    <row r="426" spans="1:7" s="18" customFormat="1" ht="23.25">
      <c r="A426" s="15" t="s">
        <v>91</v>
      </c>
      <c r="B426" s="106" t="s">
        <v>300</v>
      </c>
      <c r="C426" s="17" t="s">
        <v>12</v>
      </c>
      <c r="D426" s="17" t="s">
        <v>9</v>
      </c>
      <c r="E426" s="105" t="s">
        <v>93</v>
      </c>
      <c r="F426" s="98">
        <v>2400</v>
      </c>
      <c r="G426" s="59">
        <v>2400</v>
      </c>
    </row>
    <row r="427" spans="1:7" s="22" customFormat="1" ht="75.75" customHeight="1">
      <c r="A427" s="78" t="s">
        <v>308</v>
      </c>
      <c r="B427" s="107" t="s">
        <v>307</v>
      </c>
      <c r="C427" s="39"/>
      <c r="D427" s="39"/>
      <c r="E427" s="113"/>
      <c r="F427" s="96">
        <f aca="true" t="shared" si="13" ref="F427:G429">SUM(F428)</f>
        <v>3526.7</v>
      </c>
      <c r="G427" s="57">
        <f t="shared" si="13"/>
        <v>3526.7</v>
      </c>
    </row>
    <row r="428" spans="1:7" s="22" customFormat="1" ht="22.5">
      <c r="A428" s="19" t="s">
        <v>70</v>
      </c>
      <c r="B428" s="107" t="s">
        <v>307</v>
      </c>
      <c r="C428" s="28" t="s">
        <v>12</v>
      </c>
      <c r="D428" s="28" t="s">
        <v>10</v>
      </c>
      <c r="E428" s="103"/>
      <c r="F428" s="97">
        <f t="shared" si="13"/>
        <v>3526.7</v>
      </c>
      <c r="G428" s="58">
        <f t="shared" si="13"/>
        <v>3526.7</v>
      </c>
    </row>
    <row r="429" spans="1:7" s="18" customFormat="1" ht="23.25">
      <c r="A429" s="60" t="s">
        <v>309</v>
      </c>
      <c r="B429" s="106" t="s">
        <v>307</v>
      </c>
      <c r="C429" s="17" t="s">
        <v>12</v>
      </c>
      <c r="D429" s="17" t="s">
        <v>15</v>
      </c>
      <c r="E429" s="105"/>
      <c r="F429" s="98">
        <f t="shared" si="13"/>
        <v>3526.7</v>
      </c>
      <c r="G429" s="59">
        <f t="shared" si="13"/>
        <v>3526.7</v>
      </c>
    </row>
    <row r="430" spans="1:7" s="18" customFormat="1" ht="37.5">
      <c r="A430" s="60" t="s">
        <v>315</v>
      </c>
      <c r="B430" s="106" t="s">
        <v>310</v>
      </c>
      <c r="C430" s="17" t="s">
        <v>12</v>
      </c>
      <c r="D430" s="17" t="s">
        <v>15</v>
      </c>
      <c r="E430" s="105"/>
      <c r="F430" s="98">
        <f>F431</f>
        <v>3526.7</v>
      </c>
      <c r="G430" s="59">
        <f>G431</f>
        <v>3526.7</v>
      </c>
    </row>
    <row r="431" spans="1:7" s="18" customFormat="1" ht="94.5">
      <c r="A431" s="61" t="s">
        <v>314</v>
      </c>
      <c r="B431" s="106" t="s">
        <v>313</v>
      </c>
      <c r="C431" s="17" t="s">
        <v>12</v>
      </c>
      <c r="D431" s="17" t="s">
        <v>15</v>
      </c>
      <c r="E431" s="105"/>
      <c r="F431" s="98">
        <f>SUM(F432)</f>
        <v>3526.7</v>
      </c>
      <c r="G431" s="59">
        <f>SUM(G432)</f>
        <v>3526.7</v>
      </c>
    </row>
    <row r="432" spans="1:7" s="18" customFormat="1" ht="24" thickBot="1">
      <c r="A432" s="120" t="s">
        <v>101</v>
      </c>
      <c r="B432" s="121" t="s">
        <v>313</v>
      </c>
      <c r="C432" s="122" t="s">
        <v>12</v>
      </c>
      <c r="D432" s="122" t="s">
        <v>15</v>
      </c>
      <c r="E432" s="123">
        <v>540</v>
      </c>
      <c r="F432" s="124">
        <v>3526.7</v>
      </c>
      <c r="G432" s="125">
        <v>3526.7</v>
      </c>
    </row>
    <row r="433" spans="1:7" s="18" customFormat="1" ht="23.25" thickBot="1">
      <c r="A433" s="126" t="s">
        <v>2</v>
      </c>
      <c r="B433" s="127"/>
      <c r="C433" s="128"/>
      <c r="D433" s="128"/>
      <c r="E433" s="129"/>
      <c r="F433" s="130">
        <f>+F8+F69+F110+F133+F159+F173+F221+F278+F284+F293+F339+F349+F371+F377+F402+F410+F427</f>
        <v>1215018.53</v>
      </c>
      <c r="G433" s="131">
        <f>+G8+G69+G110+G133+G159+G173+G221+G278+G284+G293+G339+G349+G371+G377+G402+G410+G427</f>
        <v>1149323.9</v>
      </c>
    </row>
    <row r="434" s="18" customFormat="1" ht="15.75">
      <c r="E434" s="40"/>
    </row>
    <row r="435" spans="1:5" s="5" customFormat="1" ht="15.75">
      <c r="A435" s="7"/>
      <c r="B435" s="7"/>
      <c r="E435" s="6"/>
    </row>
    <row r="436" spans="1:5" ht="15.75">
      <c r="A436" s="7"/>
      <c r="B436" s="7"/>
      <c r="C436" s="5"/>
      <c r="D436" s="5"/>
      <c r="E436" s="6"/>
    </row>
    <row r="437" spans="1:5" ht="15.75">
      <c r="A437" s="7"/>
      <c r="B437" s="7"/>
      <c r="C437" s="5"/>
      <c r="D437" s="5"/>
      <c r="E437" s="6"/>
    </row>
    <row r="438" spans="1:5" ht="15.75">
      <c r="A438" s="7"/>
      <c r="B438" s="7"/>
      <c r="C438" s="5"/>
      <c r="D438" s="5"/>
      <c r="E438" s="6"/>
    </row>
    <row r="439" spans="1:5" ht="15.75">
      <c r="A439" s="7"/>
      <c r="B439" s="7"/>
      <c r="C439" s="5"/>
      <c r="D439" s="5"/>
      <c r="E439" s="6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</sheetData>
  <sheetProtection/>
  <mergeCells count="9">
    <mergeCell ref="E1:G1"/>
    <mergeCell ref="A4:G4"/>
    <mergeCell ref="B6:B7"/>
    <mergeCell ref="C6:C7"/>
    <mergeCell ref="G6:G7"/>
    <mergeCell ref="D6:D7"/>
    <mergeCell ref="A6:A7"/>
    <mergeCell ref="E6:E7"/>
    <mergeCell ref="F6:F7"/>
  </mergeCells>
  <printOptions/>
  <pageMargins left="0.4" right="0.15748031496062992" top="0.2755905511811024" bottom="0.1968503937007874" header="0.1968503937007874" footer="0.196850393700787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2017-11-14T13:41:17Z</cp:lastPrinted>
  <dcterms:created xsi:type="dcterms:W3CDTF">1999-06-08T04:12:56Z</dcterms:created>
  <dcterms:modified xsi:type="dcterms:W3CDTF">2017-11-14T13:41:24Z</dcterms:modified>
  <cp:category/>
  <cp:version/>
  <cp:contentType/>
  <cp:contentStatus/>
</cp:coreProperties>
</file>