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8" yWindow="65524" windowWidth="7680" windowHeight="9120" tabRatio="844" activeTab="0"/>
  </bookViews>
  <sheets>
    <sheet name="2017" sheetId="1" r:id="rId1"/>
  </sheets>
  <definedNames>
    <definedName name="_xlnm.Print_Titles" localSheetId="0">'2017'!$4:$4</definedName>
    <definedName name="_xlnm.Print_Area" localSheetId="0">'2017'!$A$1:$I$55</definedName>
  </definedNames>
  <calcPr fullCalcOnLoad="1"/>
</workbook>
</file>

<file path=xl/sharedStrings.xml><?xml version="1.0" encoding="utf-8"?>
<sst xmlns="http://schemas.openxmlformats.org/spreadsheetml/2006/main" count="95" uniqueCount="81">
  <si>
    <t>Социальное обеспечение населения</t>
  </si>
  <si>
    <t>Другие вопросы в области социальной политики</t>
  </si>
  <si>
    <t>Сельское хозяйство и рыболовство</t>
  </si>
  <si>
    <t>Пенсионное обеспечение</t>
  </si>
  <si>
    <t>Наименование</t>
  </si>
  <si>
    <t>Общеэкономические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</si>
  <si>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</si>
  <si>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</si>
  <si>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</si>
  <si>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охраны окружающей среды</t>
  </si>
  <si>
    <t>Другие вопросы в области национальной экономики</t>
  </si>
  <si>
    <t>Дошкольное образование</t>
  </si>
  <si>
    <t>Общее образование</t>
  </si>
  <si>
    <t>Охрана семьи и детства</t>
  </si>
  <si>
    <t>Коммунальное хозяйство</t>
  </si>
  <si>
    <t>Другие общегосударственные вопросы</t>
  </si>
  <si>
    <t>ОБЩЕГОСУДАРСТВЕННЫЕ ВОПРОСЫ</t>
  </si>
  <si>
    <t>НАЦИОНАЛЬНАЯ ЭКОНОМИКА</t>
  </si>
  <si>
    <t>Транспорт</t>
  </si>
  <si>
    <t>ОХРАНА ОКРУЖАЮЩЕЙ СРЕДЫ</t>
  </si>
  <si>
    <t>ОБРАЗОВАНИЕ</t>
  </si>
  <si>
    <t>СОЦИАЛЬНАЯ ПОЛИТИКА</t>
  </si>
  <si>
    <t>Резервные фонды</t>
  </si>
  <si>
    <t>Благоустройство</t>
  </si>
  <si>
    <t>Сумма изменений</t>
  </si>
  <si>
    <t>НАЦИОНАЛЬНАЯ БЕЗОПАСНОСТЬ И ПРАВООХРАНИТЕЛЬНАЯ ДЕЯТЕЛЬНОСТЬ</t>
  </si>
  <si>
    <t>Примечание</t>
  </si>
  <si>
    <t>Дорожное хозяйство (дорожные фонды)</t>
  </si>
  <si>
    <t>Другие вопросы в области культуры, кинематографии</t>
  </si>
  <si>
    <t>ЗДРАВООХРАНЕНИЕ</t>
  </si>
  <si>
    <t>Другие вопросы в области здравоохранения</t>
  </si>
  <si>
    <t>ФИЗИЧЕСКАЯ КУЛЬТУРА И СПОРТ</t>
  </si>
  <si>
    <t>Массовый спорт</t>
  </si>
  <si>
    <t>Спорт высших достижений</t>
  </si>
  <si>
    <t>ОБСЛУЖИВАНИЕ ГОСУДАРСТВЕННОГО И МУНИЦИПАЛЬНОГО ДОЛГА</t>
  </si>
  <si>
    <t xml:space="preserve">Уточнённая сумма                           </t>
  </si>
  <si>
    <t>тыс. рублей</t>
  </si>
  <si>
    <t xml:space="preserve"> </t>
  </si>
  <si>
    <t>Другие вопросы в области национальной безопасности и правоохранительной деятельности</t>
  </si>
  <si>
    <t>Санитарно-эпидемиологическое благополучие</t>
  </si>
  <si>
    <t>Раз-дел</t>
  </si>
  <si>
    <t>Под-раз-дел</t>
  </si>
  <si>
    <t>Утверждено на год</t>
  </si>
  <si>
    <t>Обеспечение деятельности финансовых, налоговых и таможенных органов и органов финансового (финансово-бюджетного) надзора</t>
  </si>
  <si>
    <t>ЖИЛИЩНО-КОММУНАЛЬНОЕ ХОЗЯЙСТВО</t>
  </si>
  <si>
    <t>Другие вопросы в области образования</t>
  </si>
  <si>
    <t>КУЛЬТУРА, КИНЕМАТОГРАФИЯ</t>
  </si>
  <si>
    <t>Культура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</si>
  <si>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</si>
  <si>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</si>
  <si>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</si>
  <si>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</si>
  <si>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Итого расходов</t>
  </si>
  <si>
    <t>Жилищное хозяйство</t>
  </si>
  <si>
    <t>Защита населения и территории от последствий чрезвычайных ситуаций природного и техногенного характера, гражданская оборона</t>
  </si>
  <si>
    <t xml:space="preserve">                                  </t>
  </si>
  <si>
    <t xml:space="preserve">                                                                                                                                                                                                                                                                                                                                                                                                                                                                                                                                                                                                                                                                                                                                                                        </t>
  </si>
  <si>
    <t>Амбулаторная помощь</t>
  </si>
  <si>
    <t>ПРЕДЛОЖЕНИЯ ПО ИЗМЕНЕНИЮ РАСХОДНОЙ ЧАСТИ  РАЙОННОГО БЮДЖЕТА НА 2017 ГОД                                                                                                                                                                ПО РАЗДЕЛАМ, ПОДРАЗДЕЛАМ  КЛАССИФИКАЦИИ  РАСХОДОВ</t>
  </si>
  <si>
    <t>Дополнительное образование детей</t>
  </si>
  <si>
    <t xml:space="preserve">Молодежная политика </t>
  </si>
  <si>
    <t>Приложение № 2 к пояснительной записке</t>
  </si>
  <si>
    <t>Судебная система</t>
  </si>
  <si>
    <t>Обеспечение проведения выборов и референдумов</t>
  </si>
  <si>
    <t xml:space="preserve">увеличение бюджетных ассигнований на обеспечение выплаты заработной платы </t>
  </si>
  <si>
    <t>выделение субсидии из областного бюджета на создание условий для функционирования и обеспечения системы персонифицированного финансирования дополнительного образования детей 2 000,0 тыс.рублей; софинансирование из районного бюджета 0,4 тыс.рублей; увеличение бюджетных ассигнований на обеспечение выплаты заработной платы  1 126,3 тыс.рублей</t>
  </si>
  <si>
    <t>увеличение субвенции на обеспечение дошкольного образования                   4 604,6 тыс.рублей; увеличение бюджетных ассигнований на обеспечение выплаты заработной платы 1 098,6 тыс.рублей</t>
  </si>
  <si>
    <t xml:space="preserve"> единовременное денежное вознаграждение в рамках МП "Совершенствование муниципального управления в Великоустюгском муниципальном районе в 2017-2019 годах" 16,2 тыс.рублей;  уменьшение суммы межбюджетных трансфертов городских поселений - 2,6 т.р. </t>
  </si>
  <si>
    <t>уточнение субвенции на составление (изменение, уточнение) списков кандидатов в присяжные заседатели федеральных судов общей юрисдикции</t>
  </si>
  <si>
    <t>иные межбюджетные трансферты поселениям на подготовку и проведение выборов в муниципальных образованиях</t>
  </si>
  <si>
    <t xml:space="preserve">уменьшение дотации на выравниванию бюджетной обеспеченности за счёт средств областного бюджета по распоряжению Департамента финансов, в т.ч. СП Верхнешарденгское -23,9 т.р., СП Самотовинское  - 195,2 т.р. </t>
  </si>
  <si>
    <t>увеличение субсидии областного бюджета на 2300 тыс. рублей</t>
  </si>
  <si>
    <t>увеличение  субсидии областного бюджета на мероприятия по газификации на 2887,8 тыс. рублей, бюджетных ассигнований на реализацию проекта "Народный бюджет" на 731,1 тыс. рублей (в том числе субсидии областного бюджета на 581,7 тыс. рублей, средств пожертвований 149,4 тыс. рублей, увеличение бюджетных ассигнований на софинансирование из местного бюджета  по реализации проекта "Народный бюджет"   в сумме 432,4 тыс. рублей с одновременным уменьшением межбюджетных трансфертов поселения на выполнение полномочий в сфере коммунального хозяйства)</t>
  </si>
  <si>
    <t>распределение средств резервного фонда на основании распоряжений Главы администрации</t>
  </si>
  <si>
    <t>увеличение бюджетных ассигнований на обеспечение выплаты заработной платы 917,7 тыс.рублей, увеличение доходов от предпринимательской деятельности казённых учреждений 6,2 тыс.рублей</t>
  </si>
  <si>
    <t>снижение ассигнований на оплату процентов по бюджетным кредитам до фактической потребности</t>
  </si>
  <si>
    <t>распределение средств резервного фонда 2,2 тыс.рублей;  уменьшение ассигнований на единовременные выплаты в рамках МП "Совершенствование муниципального управления в Великоустюгском муниципальном районе в 2017-2019 годах"- 16,2 тыс.рублей;  увеличение ассигнований на коммунальные услуги (теплоэнергия МКУ "Хозяйственное управление") 162,2 тыс.рублей; направление расходов на исполнительные листы - 37,9 тыс. рублей.</t>
  </si>
  <si>
    <t>распределение средств резервного фонда СП Сусоловское на оказание материальной помощи пострадавшим от пожара 70,0 тыс.рублей, на оказание материальной помощи гражданам в соответсвии с распоряжениями 50,0 тыс.рублей</t>
  </si>
  <si>
    <t>распределение средств резервного фонда ГП Красавино на обустройство мест массового отдыха</t>
  </si>
  <si>
    <t>выделение субсидии из областного бюджета на развитие мобильной торговли в малонаселенных и труднодоступных населенных пунктах в сумме 429,8 тыс. рублей и обеспечение софинансирования данных расходов в размере 22,6 тыс. рублей</t>
  </si>
  <si>
    <t xml:space="preserve"> Внутренняя передвижка  из раздела 01 13 на организацию праздничных  мероприятий посвещенных дню города Великий Устюг</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</si>
</sst>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0_р_._-;\-* #,##0.000_р_._-;_-* &quot;-&quot;??_р_._-;_-@_-"/>
    <numFmt numFmtId="173" formatCode="_-* #,##0.0000_р_._-;\-* #,##0.0000_р_._-;_-* &quot;-&quot;??_р_._-;_-@_-"/>
    <numFmt numFmtId="174" formatCode="_-* #,##0.0_р_._-;\-* #,##0.0_р_._-;_-* &quot;-&quot;??_р_._-;_-@_-"/>
    <numFmt numFmtId="175" formatCode="_-* #,##0_р_._-;\-* #,##0_р_._-;_-* &quot;-&quot;??_р_._-;_-@_-"/>
    <numFmt numFmtId="176" formatCode="0.0%"/>
    <numFmt numFmtId="177" formatCode="_-* #,##0.000&quot;р.&quot;_-;\-* #,##0.000&quot;р.&quot;_-;_-* &quot;-&quot;??&quot;р.&quot;_-;_-@_-"/>
    <numFmt numFmtId="178" formatCode="_-* #,##0.0&quot;р.&quot;_-;\-* #,##0.0&quot;р.&quot;_-;_-* &quot;-&quot;??&quot;р.&quot;_-;_-@_-"/>
    <numFmt numFmtId="179" formatCode="_-* #,##0&quot;р.&quot;_-;\-* #,##0&quot;р.&quot;_-;_-* &quot;-&quot;??&quot;р.&quot;_-;_-@_-"/>
    <numFmt numFmtId="180" formatCode="0.0"/>
    <numFmt numFmtId="181" formatCode="0.000"/>
    <numFmt numFmtId="182" formatCode="0.0000"/>
    <numFmt numFmtId="183" formatCode="0.0_)"/>
    <numFmt numFmtId="184" formatCode="0.00_)"/>
    <numFmt numFmtId="185" formatCode="0_)"/>
    <numFmt numFmtId="186" formatCode="0.00000"/>
    <numFmt numFmtId="187" formatCode="#,##0.00&quot;р.&quot;"/>
    <numFmt numFmtId="188" formatCode="#,##0.0"/>
    <numFmt numFmtId="189" formatCode="000000"/>
    <numFmt numFmtId="190" formatCode="[$-FC19]d\ mmmm\ yyyy\ &quot;г.&quot;"/>
    <numFmt numFmtId="191" formatCode="[$-419]d\ mmm;@"/>
    <numFmt numFmtId="192" formatCode="00"/>
    <numFmt numFmtId="193" formatCode="#,##0.0;[Red]\-#,##0.0"/>
    <numFmt numFmtId="194" formatCode="#,##0.0_ ;[Red]\-#,##0.0\ "/>
    <numFmt numFmtId="195" formatCode="#,##0.00_ ;[Red]\-#,##0.00\ "/>
  </numFmts>
  <fonts count="51">
    <font>
      <sz val="10"/>
      <name val="Arial Cyr"/>
      <family val="0"/>
    </font>
    <font>
      <b/>
      <sz val="10"/>
      <name val="Arial Cyr"/>
      <family val="2"/>
    </font>
    <font>
      <b/>
      <sz val="10"/>
      <color indexed="10"/>
      <name val="Arial Cyr"/>
      <family val="2"/>
    </font>
    <font>
      <sz val="1"/>
      <color indexed="8"/>
      <name val="Courier"/>
      <family val="0"/>
    </font>
    <font>
      <b/>
      <sz val="1"/>
      <color indexed="8"/>
      <name val="Courier"/>
      <family val="0"/>
    </font>
    <font>
      <u val="single"/>
      <sz val="10"/>
      <color indexed="12"/>
      <name val="Arial Cyr"/>
      <family val="0"/>
    </font>
    <font>
      <u val="single"/>
      <sz val="10"/>
      <color indexed="36"/>
      <name val="Arial Cyr"/>
      <family val="0"/>
    </font>
    <font>
      <sz val="8"/>
      <name val="Arial Cyr"/>
      <family val="0"/>
    </font>
    <font>
      <sz val="10"/>
      <name val="Arial"/>
      <family val="2"/>
    </font>
    <font>
      <sz val="14"/>
      <name val="Times New Roman"/>
      <family val="1"/>
    </font>
    <font>
      <b/>
      <sz val="14"/>
      <name val="Times New Roman"/>
      <family val="1"/>
    </font>
    <font>
      <sz val="11"/>
      <color indexed="8"/>
      <name val="Calibri"/>
      <family val="2"/>
    </font>
    <font>
      <sz val="12"/>
      <name val="Times New Roman"/>
      <family val="1"/>
    </font>
    <font>
      <sz val="14"/>
      <name val="Arial Cyr"/>
      <family val="0"/>
    </font>
    <font>
      <sz val="11"/>
      <color indexed="6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4"/>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4"/>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locked="0"/>
    </xf>
    <xf numFmtId="0" fontId="3" fillId="0" borderId="0">
      <alignment/>
      <protection locked="0"/>
    </xf>
    <xf numFmtId="0" fontId="3" fillId="0" borderId="0">
      <alignment/>
      <protection locked="0"/>
    </xf>
    <xf numFmtId="0" fontId="3" fillId="0" borderId="0">
      <alignment/>
      <protection locked="0"/>
    </xf>
    <xf numFmtId="0" fontId="4" fillId="0" borderId="0">
      <alignment/>
      <protection locked="0"/>
    </xf>
    <xf numFmtId="0" fontId="4" fillId="0" borderId="0">
      <alignment/>
      <protection locked="0"/>
    </xf>
    <xf numFmtId="0" fontId="3" fillId="0" borderId="1">
      <alignment/>
      <protection locked="0"/>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lignment/>
      <protection/>
    </xf>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xf numFmtId="0" fontId="3" fillId="0" borderId="0">
      <alignment/>
      <protection locked="0"/>
    </xf>
  </cellStyleXfs>
  <cellXfs count="46">
    <xf numFmtId="0" fontId="0" fillId="0" borderId="0" xfId="0" applyAlignment="1">
      <alignment/>
    </xf>
    <xf numFmtId="0" fontId="49" fillId="0" borderId="0" xfId="0" applyFont="1" applyAlignment="1">
      <alignment/>
    </xf>
    <xf numFmtId="192" fontId="9" fillId="0" borderId="11" xfId="61" applyNumberFormat="1" applyFont="1" applyFill="1" applyBorder="1" applyAlignment="1" applyProtection="1">
      <alignment horizontal="center"/>
      <protection hidden="1"/>
    </xf>
    <xf numFmtId="193" fontId="10" fillId="0" borderId="11" xfId="61" applyNumberFormat="1" applyFont="1" applyFill="1" applyBorder="1" applyAlignment="1" applyProtection="1">
      <alignment horizontal="right"/>
      <protection hidden="1"/>
    </xf>
    <xf numFmtId="4" fontId="9" fillId="0" borderId="11" xfId="0" applyNumberFormat="1" applyFont="1" applyFill="1" applyBorder="1" applyAlignment="1">
      <alignment/>
    </xf>
    <xf numFmtId="192" fontId="10" fillId="0" borderId="11" xfId="61" applyNumberFormat="1" applyFont="1" applyFill="1" applyBorder="1" applyAlignment="1" applyProtection="1">
      <alignment horizontal="center"/>
      <protection hidden="1"/>
    </xf>
    <xf numFmtId="0" fontId="0" fillId="0" borderId="0" xfId="0" applyFill="1" applyAlignment="1">
      <alignment horizontal="center" wrapText="1"/>
    </xf>
    <xf numFmtId="0" fontId="0" fillId="0" borderId="0" xfId="0" applyFill="1" applyAlignment="1">
      <alignment/>
    </xf>
    <xf numFmtId="0" fontId="0" fillId="0" borderId="0" xfId="0" applyFill="1" applyBorder="1" applyAlignment="1">
      <alignment horizontal="center" wrapText="1"/>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9" fillId="0" borderId="11" xfId="61" applyNumberFormat="1" applyFont="1" applyFill="1" applyBorder="1" applyAlignment="1" applyProtection="1">
      <alignment horizontal="center" vertical="center" wrapText="1"/>
      <protection hidden="1"/>
    </xf>
    <xf numFmtId="194" fontId="9" fillId="0" borderId="11" xfId="61" applyNumberFormat="1" applyFont="1" applyFill="1" applyBorder="1" applyAlignment="1" applyProtection="1">
      <alignment horizontal="right"/>
      <protection hidden="1"/>
    </xf>
    <xf numFmtId="0" fontId="10" fillId="0" borderId="11" xfId="61" applyNumberFormat="1" applyFont="1" applyFill="1" applyBorder="1" applyAlignment="1" applyProtection="1">
      <alignment horizontal="left" vertical="center" wrapText="1"/>
      <protection hidden="1"/>
    </xf>
    <xf numFmtId="0" fontId="9" fillId="0" borderId="11" xfId="61" applyNumberFormat="1" applyFont="1" applyFill="1" applyBorder="1" applyAlignment="1" applyProtection="1">
      <alignment horizontal="left" vertical="center" wrapText="1"/>
      <protection hidden="1"/>
    </xf>
    <xf numFmtId="49" fontId="9" fillId="0" borderId="11" xfId="40" applyNumberFormat="1" applyFont="1" applyFill="1" applyBorder="1" applyAlignment="1">
      <alignment horizontal="left" vertical="center" wrapText="1"/>
      <protection/>
    </xf>
    <xf numFmtId="49" fontId="9" fillId="0" borderId="11" xfId="0" applyNumberFormat="1" applyFont="1" applyFill="1" applyBorder="1" applyAlignment="1">
      <alignment horizontal="left" vertical="center" wrapText="1"/>
    </xf>
    <xf numFmtId="0" fontId="10" fillId="0" borderId="11" xfId="61" applyNumberFormat="1" applyFont="1" applyFill="1" applyBorder="1" applyAlignment="1" applyProtection="1">
      <alignment vertical="center"/>
      <protection hidden="1"/>
    </xf>
    <xf numFmtId="0" fontId="10" fillId="0" borderId="11" xfId="61" applyNumberFormat="1" applyFont="1" applyFill="1" applyBorder="1" applyAlignment="1" applyProtection="1">
      <alignment/>
      <protection hidden="1"/>
    </xf>
    <xf numFmtId="0" fontId="9" fillId="0" borderId="11" xfId="61" applyNumberFormat="1" applyFont="1" applyFill="1" applyBorder="1" applyAlignment="1" applyProtection="1">
      <alignment/>
      <protection hidden="1"/>
    </xf>
    <xf numFmtId="193" fontId="10" fillId="0" borderId="11" xfId="61" applyNumberFormat="1" applyFont="1" applyFill="1" applyBorder="1" applyAlignment="1" applyProtection="1">
      <alignment/>
      <protection hidden="1"/>
    </xf>
    <xf numFmtId="0" fontId="13" fillId="0" borderId="0" xfId="0" applyFont="1" applyFill="1" applyAlignment="1">
      <alignment horizontal="center" wrapText="1"/>
    </xf>
    <xf numFmtId="0" fontId="9" fillId="0" borderId="0" xfId="0" applyFont="1" applyFill="1" applyAlignment="1">
      <alignment/>
    </xf>
    <xf numFmtId="0" fontId="13" fillId="0" borderId="0" xfId="0" applyFont="1" applyFill="1" applyAlignment="1">
      <alignment/>
    </xf>
    <xf numFmtId="0" fontId="50" fillId="0" borderId="0" xfId="0" applyFont="1" applyFill="1" applyAlignment="1">
      <alignment/>
    </xf>
    <xf numFmtId="0" fontId="9" fillId="0" borderId="12" xfId="61" applyNumberFormat="1" applyFont="1" applyFill="1" applyBorder="1" applyAlignment="1" applyProtection="1">
      <alignment horizontal="left" vertical="center" wrapText="1"/>
      <protection hidden="1"/>
    </xf>
    <xf numFmtId="0" fontId="9" fillId="0" borderId="13" xfId="61" applyNumberFormat="1" applyFont="1" applyFill="1" applyBorder="1" applyAlignment="1" applyProtection="1">
      <alignment horizontal="center" vertical="center" wrapText="1"/>
      <protection hidden="1"/>
    </xf>
    <xf numFmtId="0" fontId="9" fillId="0" borderId="13" xfId="0" applyFont="1" applyFill="1" applyBorder="1" applyAlignment="1">
      <alignment horizontal="center" wrapText="1"/>
    </xf>
    <xf numFmtId="194" fontId="10" fillId="0" borderId="11" xfId="61" applyNumberFormat="1" applyFont="1" applyFill="1" applyBorder="1" applyAlignment="1" applyProtection="1">
      <alignment horizontal="right"/>
      <protection hidden="1"/>
    </xf>
    <xf numFmtId="0" fontId="9" fillId="0" borderId="14" xfId="0" applyFont="1" applyFill="1" applyBorder="1" applyAlignment="1">
      <alignment vertical="top" wrapText="1"/>
    </xf>
    <xf numFmtId="0" fontId="9" fillId="0" borderId="11" xfId="0" applyFont="1" applyFill="1" applyBorder="1" applyAlignment="1">
      <alignment vertical="top" wrapText="1"/>
    </xf>
    <xf numFmtId="0" fontId="13" fillId="0" borderId="11" xfId="0" applyFont="1" applyFill="1" applyBorder="1" applyAlignment="1">
      <alignment vertical="top" wrapText="1"/>
    </xf>
    <xf numFmtId="0" fontId="9" fillId="0" borderId="15" xfId="0" applyFont="1" applyFill="1" applyBorder="1" applyAlignment="1">
      <alignment vertical="top"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2" fillId="0" borderId="0" xfId="0" applyFont="1" applyFill="1" applyAlignment="1">
      <alignment horizontal="right" wrapText="1"/>
    </xf>
    <xf numFmtId="0" fontId="12" fillId="0" borderId="0" xfId="0" applyFont="1" applyFill="1" applyAlignment="1">
      <alignment/>
    </xf>
    <xf numFmtId="0" fontId="9" fillId="0" borderId="0" xfId="0" applyFont="1" applyFill="1" applyAlignment="1">
      <alignment horizontal="center" vertical="top" wrapText="1"/>
    </xf>
    <xf numFmtId="0" fontId="9" fillId="0" borderId="0" xfId="0" applyFont="1" applyFill="1" applyAlignment="1">
      <alignment vertical="top" wrapText="1"/>
    </xf>
    <xf numFmtId="0" fontId="9" fillId="0" borderId="11" xfId="0" applyFont="1" applyFill="1" applyBorder="1" applyAlignment="1">
      <alignment horizontal="center" vertical="center" wrapText="1"/>
    </xf>
    <xf numFmtId="0" fontId="10" fillId="0" borderId="14" xfId="0" applyFont="1" applyFill="1" applyBorder="1" applyAlignment="1">
      <alignment wrapText="1"/>
    </xf>
    <xf numFmtId="0" fontId="9" fillId="0" borderId="11" xfId="0" applyFont="1" applyFill="1" applyBorder="1" applyAlignment="1">
      <alignment wrapText="1"/>
    </xf>
  </cellXfs>
  <cellStyles count="59">
    <cellStyle name="Normal" xfId="0"/>
    <cellStyle name="”ќђќ‘ћ‚›‰" xfId="15"/>
    <cellStyle name="”љ‘ђћ‚ђќќ›‰" xfId="16"/>
    <cellStyle name="„…ќ…†ќ›‰" xfId="17"/>
    <cellStyle name="„ђ’ђ" xfId="18"/>
    <cellStyle name="‡ђѓћ‹ћ‚ћљ1" xfId="19"/>
    <cellStyle name="‡ђѓћ‹ћ‚ћљ2" xfId="20"/>
    <cellStyle name="’ћѓћ‚›‰" xfId="21"/>
    <cellStyle name="20% - Акцент1" xfId="22"/>
    <cellStyle name="20% - Акцент2" xfId="23"/>
    <cellStyle name="20% - Акцент3" xfId="24"/>
    <cellStyle name="20% - Акцент4" xfId="25"/>
    <cellStyle name="20% - Акцент5" xfId="26"/>
    <cellStyle name="20% - Акцент6" xfId="27"/>
    <cellStyle name="40% - Акцент1" xfId="28"/>
    <cellStyle name="40% - Акцент2" xfId="29"/>
    <cellStyle name="40% - Акцент3" xfId="30"/>
    <cellStyle name="40% - Акцент4" xfId="31"/>
    <cellStyle name="40% - Акцент5" xfId="32"/>
    <cellStyle name="40% - Акцент6" xfId="33"/>
    <cellStyle name="60% - Акцент1" xfId="34"/>
    <cellStyle name="60% - Акцент2" xfId="35"/>
    <cellStyle name="60% - Акцент3" xfId="36"/>
    <cellStyle name="60% - Акцент4" xfId="37"/>
    <cellStyle name="60% - Акцент5" xfId="38"/>
    <cellStyle name="60% - Акцент6" xfId="39"/>
    <cellStyle name="Excel Built-in Normal"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 name="Џђћ–…ќ’ќ›‰"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80" zoomScaleNormal="80" zoomScaleSheetLayoutView="85" workbookViewId="0" topLeftCell="A37">
      <selection activeCell="G38" sqref="G38:I38"/>
    </sheetView>
  </sheetViews>
  <sheetFormatPr defaultColWidth="9.00390625" defaultRowHeight="12.75"/>
  <cols>
    <col min="1" max="1" width="46.00390625" style="0" customWidth="1"/>
    <col min="2" max="3" width="7.125" style="0" customWidth="1"/>
    <col min="4" max="4" width="15.125" style="0" customWidth="1"/>
    <col min="5" max="5" width="15.375" style="0" customWidth="1"/>
    <col min="6" max="6" width="14.50390625" style="0" customWidth="1"/>
    <col min="7" max="7" width="11.875" style="26" customWidth="1"/>
    <col min="8" max="8" width="13.00390625" style="26" customWidth="1"/>
    <col min="9" max="9" width="55.50390625" style="26" customWidth="1"/>
  </cols>
  <sheetData>
    <row r="1" spans="1:9" s="7" customFormat="1" ht="27" customHeight="1">
      <c r="A1" s="7" t="s">
        <v>55</v>
      </c>
      <c r="E1" s="39" t="s">
        <v>61</v>
      </c>
      <c r="F1" s="39"/>
      <c r="G1" s="39"/>
      <c r="H1" s="40"/>
      <c r="I1" s="40"/>
    </row>
    <row r="2" spans="1:9" s="7" customFormat="1" ht="59.25" customHeight="1">
      <c r="A2" s="41" t="s">
        <v>58</v>
      </c>
      <c r="B2" s="41"/>
      <c r="C2" s="41"/>
      <c r="D2" s="41"/>
      <c r="E2" s="42"/>
      <c r="F2" s="42"/>
      <c r="G2" s="42"/>
      <c r="H2" s="42"/>
      <c r="I2" s="42"/>
    </row>
    <row r="3" spans="1:9" s="7" customFormat="1" ht="18">
      <c r="A3" s="8" t="s">
        <v>37</v>
      </c>
      <c r="B3" s="8" t="s">
        <v>37</v>
      </c>
      <c r="C3" s="8" t="s">
        <v>37</v>
      </c>
      <c r="D3" s="6"/>
      <c r="E3" s="6"/>
      <c r="F3" s="6"/>
      <c r="G3" s="24"/>
      <c r="H3" s="25" t="s">
        <v>36</v>
      </c>
      <c r="I3" s="26"/>
    </row>
    <row r="4" spans="1:9" s="7" customFormat="1" ht="54">
      <c r="A4" s="14" t="s">
        <v>4</v>
      </c>
      <c r="B4" s="14" t="s">
        <v>40</v>
      </c>
      <c r="C4" s="14" t="s">
        <v>41</v>
      </c>
      <c r="D4" s="29" t="s">
        <v>42</v>
      </c>
      <c r="E4" s="30" t="s">
        <v>24</v>
      </c>
      <c r="F4" s="30" t="s">
        <v>35</v>
      </c>
      <c r="G4" s="43" t="s">
        <v>26</v>
      </c>
      <c r="H4" s="43"/>
      <c r="I4" s="43"/>
    </row>
    <row r="5" spans="1:9" s="7" customFormat="1" ht="48" customHeight="1">
      <c r="A5" s="16" t="s">
        <v>16</v>
      </c>
      <c r="B5" s="5">
        <v>1</v>
      </c>
      <c r="C5" s="5">
        <v>0</v>
      </c>
      <c r="D5" s="3">
        <f>+D6+D7+D8+D10+D12+D13</f>
        <v>103574.9</v>
      </c>
      <c r="E5" s="31">
        <f>+E6+E7+E8+E10+E12+E13+E9+E11</f>
        <v>2788.2999999999975</v>
      </c>
      <c r="F5" s="31">
        <f>+F6+F7+F8+F10+F12+F13+F9+F11</f>
        <v>106363.2</v>
      </c>
      <c r="G5" s="44"/>
      <c r="H5" s="45"/>
      <c r="I5" s="45"/>
    </row>
    <row r="6" spans="1:9" s="9" customFormat="1" ht="75" customHeight="1">
      <c r="A6" s="17" t="s">
        <v>6</v>
      </c>
      <c r="B6" s="2">
        <v>1</v>
      </c>
      <c r="C6" s="2">
        <v>2</v>
      </c>
      <c r="D6" s="4">
        <v>1498.5</v>
      </c>
      <c r="E6" s="4">
        <f aca="true" t="shared" si="0" ref="E6:E13">SUM(F6-D6)</f>
        <v>0</v>
      </c>
      <c r="F6" s="15">
        <v>1498.5</v>
      </c>
      <c r="G6" s="32"/>
      <c r="H6" s="33"/>
      <c r="I6" s="33"/>
    </row>
    <row r="7" spans="1:9" s="10" customFormat="1" ht="105.75" customHeight="1">
      <c r="A7" s="17" t="s">
        <v>7</v>
      </c>
      <c r="B7" s="2">
        <v>1</v>
      </c>
      <c r="C7" s="2">
        <v>3</v>
      </c>
      <c r="D7" s="4">
        <v>3801</v>
      </c>
      <c r="E7" s="4">
        <f t="shared" si="0"/>
        <v>0</v>
      </c>
      <c r="F7" s="15">
        <v>3801</v>
      </c>
      <c r="G7" s="32"/>
      <c r="H7" s="33"/>
      <c r="I7" s="33"/>
    </row>
    <row r="8" spans="1:9" s="10" customFormat="1" ht="108">
      <c r="A8" s="17" t="s">
        <v>8</v>
      </c>
      <c r="B8" s="2">
        <v>1</v>
      </c>
      <c r="C8" s="2">
        <v>4</v>
      </c>
      <c r="D8" s="4">
        <v>39815.5</v>
      </c>
      <c r="E8" s="4">
        <f t="shared" si="0"/>
        <v>13.599999999998545</v>
      </c>
      <c r="F8" s="15">
        <v>39829.1</v>
      </c>
      <c r="G8" s="32" t="s">
        <v>67</v>
      </c>
      <c r="H8" s="33"/>
      <c r="I8" s="33"/>
    </row>
    <row r="9" spans="1:9" s="10" customFormat="1" ht="57.75" customHeight="1">
      <c r="A9" s="28" t="s">
        <v>62</v>
      </c>
      <c r="B9" s="2">
        <v>1</v>
      </c>
      <c r="C9" s="2">
        <v>5</v>
      </c>
      <c r="D9" s="4"/>
      <c r="E9" s="4">
        <f t="shared" si="0"/>
        <v>4.8</v>
      </c>
      <c r="F9" s="15">
        <v>4.8</v>
      </c>
      <c r="G9" s="35" t="s">
        <v>68</v>
      </c>
      <c r="H9" s="35"/>
      <c r="I9" s="32"/>
    </row>
    <row r="10" spans="1:9" s="10" customFormat="1" ht="83.25" customHeight="1">
      <c r="A10" s="17" t="s">
        <v>43</v>
      </c>
      <c r="B10" s="2">
        <v>1</v>
      </c>
      <c r="C10" s="2">
        <v>6</v>
      </c>
      <c r="D10" s="4">
        <v>12113.9</v>
      </c>
      <c r="E10" s="4">
        <f t="shared" si="0"/>
        <v>0</v>
      </c>
      <c r="F10" s="15">
        <v>12113.9</v>
      </c>
      <c r="G10" s="32"/>
      <c r="H10" s="33"/>
      <c r="I10" s="33"/>
    </row>
    <row r="11" spans="1:9" s="10" customFormat="1" ht="48" customHeight="1">
      <c r="A11" s="28" t="s">
        <v>63</v>
      </c>
      <c r="B11" s="2">
        <v>1</v>
      </c>
      <c r="C11" s="2">
        <v>7</v>
      </c>
      <c r="D11" s="4"/>
      <c r="E11" s="4">
        <f t="shared" si="0"/>
        <v>3000</v>
      </c>
      <c r="F11" s="15">
        <v>3000</v>
      </c>
      <c r="G11" s="35" t="s">
        <v>69</v>
      </c>
      <c r="H11" s="35"/>
      <c r="I11" s="32"/>
    </row>
    <row r="12" spans="1:9" s="10" customFormat="1" ht="44.25" customHeight="1">
      <c r="A12" s="17" t="s">
        <v>22</v>
      </c>
      <c r="B12" s="2">
        <v>1</v>
      </c>
      <c r="C12" s="2">
        <v>11</v>
      </c>
      <c r="D12" s="4">
        <v>1478.6</v>
      </c>
      <c r="E12" s="4">
        <f t="shared" si="0"/>
        <v>-192.19999999999982</v>
      </c>
      <c r="F12" s="15">
        <v>1286.4</v>
      </c>
      <c r="G12" s="32" t="s">
        <v>73</v>
      </c>
      <c r="H12" s="33"/>
      <c r="I12" s="33"/>
    </row>
    <row r="13" spans="1:9" s="10" customFormat="1" ht="129" customHeight="1">
      <c r="A13" s="17" t="s">
        <v>15</v>
      </c>
      <c r="B13" s="2">
        <v>1</v>
      </c>
      <c r="C13" s="2">
        <v>13</v>
      </c>
      <c r="D13" s="4">
        <v>44867.4</v>
      </c>
      <c r="E13" s="4">
        <f t="shared" si="0"/>
        <v>-37.900000000001455</v>
      </c>
      <c r="F13" s="15">
        <f>45053.5-224</f>
        <v>44829.5</v>
      </c>
      <c r="G13" s="32" t="s">
        <v>76</v>
      </c>
      <c r="H13" s="33"/>
      <c r="I13" s="33"/>
    </row>
    <row r="14" spans="1:9" s="10" customFormat="1" ht="69">
      <c r="A14" s="16" t="s">
        <v>25</v>
      </c>
      <c r="B14" s="5">
        <v>3</v>
      </c>
      <c r="C14" s="5">
        <v>0</v>
      </c>
      <c r="D14" s="3">
        <f>+D16+D15</f>
        <v>2968.5</v>
      </c>
      <c r="E14" s="3">
        <f>+E16+E15</f>
        <v>0</v>
      </c>
      <c r="F14" s="31">
        <f>+F15+F16</f>
        <v>2968.5</v>
      </c>
      <c r="G14" s="32"/>
      <c r="H14" s="33"/>
      <c r="I14" s="33"/>
    </row>
    <row r="15" spans="1:9" s="10" customFormat="1" ht="93.75" customHeight="1">
      <c r="A15" s="18" t="s">
        <v>54</v>
      </c>
      <c r="B15" s="2">
        <v>3</v>
      </c>
      <c r="C15" s="2">
        <v>9</v>
      </c>
      <c r="D15" s="15">
        <v>2323.8</v>
      </c>
      <c r="E15" s="4">
        <f>SUM(F15-D15)</f>
        <v>0</v>
      </c>
      <c r="F15" s="15">
        <v>2323.8</v>
      </c>
      <c r="G15" s="32"/>
      <c r="H15" s="33"/>
      <c r="I15" s="33"/>
    </row>
    <row r="16" spans="1:9" s="10" customFormat="1" ht="94.5" customHeight="1">
      <c r="A16" s="17" t="s">
        <v>38</v>
      </c>
      <c r="B16" s="2">
        <v>3</v>
      </c>
      <c r="C16" s="2">
        <v>14</v>
      </c>
      <c r="D16" s="15">
        <v>644.7</v>
      </c>
      <c r="E16" s="4">
        <f>SUM(F16-D16)</f>
        <v>0</v>
      </c>
      <c r="F16" s="15">
        <v>644.7</v>
      </c>
      <c r="G16" s="32" t="s">
        <v>37</v>
      </c>
      <c r="H16" s="33"/>
      <c r="I16" s="33"/>
    </row>
    <row r="17" spans="1:9" s="10" customFormat="1" ht="27.75" customHeight="1">
      <c r="A17" s="16" t="s">
        <v>17</v>
      </c>
      <c r="B17" s="5">
        <v>4</v>
      </c>
      <c r="C17" s="5">
        <v>0</v>
      </c>
      <c r="D17" s="3">
        <f>+D18+D19+D20+D21+D22</f>
        <v>111544.9</v>
      </c>
      <c r="E17" s="3">
        <f>+E18+E19+E20+E21+E22</f>
        <v>2752.4000000000005</v>
      </c>
      <c r="F17" s="31">
        <f>+F18+F19+F20+F21+F22</f>
        <v>114297.3</v>
      </c>
      <c r="G17" s="32" t="s">
        <v>37</v>
      </c>
      <c r="H17" s="33"/>
      <c r="I17" s="33"/>
    </row>
    <row r="18" spans="1:9" s="10" customFormat="1" ht="73.5" customHeight="1">
      <c r="A18" s="17" t="s">
        <v>5</v>
      </c>
      <c r="B18" s="2">
        <v>4</v>
      </c>
      <c r="C18" s="2">
        <v>1</v>
      </c>
      <c r="D18" s="15">
        <v>1080</v>
      </c>
      <c r="E18" s="4">
        <f>SUM(F18-D18)</f>
        <v>0</v>
      </c>
      <c r="F18" s="15">
        <v>1080</v>
      </c>
      <c r="G18" s="32" t="s">
        <v>37</v>
      </c>
      <c r="H18" s="33"/>
      <c r="I18" s="33"/>
    </row>
    <row r="19" spans="1:9" s="10" customFormat="1" ht="48" customHeight="1">
      <c r="A19" s="17" t="s">
        <v>2</v>
      </c>
      <c r="B19" s="2">
        <v>4</v>
      </c>
      <c r="C19" s="2">
        <v>5</v>
      </c>
      <c r="D19" s="15">
        <v>391.3</v>
      </c>
      <c r="E19" s="4">
        <f>SUM(F19-D19)</f>
        <v>0</v>
      </c>
      <c r="F19" s="15">
        <v>391.3</v>
      </c>
      <c r="G19" s="32" t="s">
        <v>37</v>
      </c>
      <c r="H19" s="33"/>
      <c r="I19" s="33"/>
    </row>
    <row r="20" spans="1:9" s="10" customFormat="1" ht="81" customHeight="1">
      <c r="A20" s="17" t="s">
        <v>18</v>
      </c>
      <c r="B20" s="2">
        <v>4</v>
      </c>
      <c r="C20" s="2">
        <v>8</v>
      </c>
      <c r="D20" s="15">
        <v>6320.4</v>
      </c>
      <c r="E20" s="4">
        <f>SUM(F20-D20)</f>
        <v>0</v>
      </c>
      <c r="F20" s="15">
        <v>6320.4</v>
      </c>
      <c r="G20" s="32" t="s">
        <v>37</v>
      </c>
      <c r="H20" s="33"/>
      <c r="I20" s="33"/>
    </row>
    <row r="21" spans="1:9" s="10" customFormat="1" ht="42" customHeight="1">
      <c r="A21" s="17" t="s">
        <v>27</v>
      </c>
      <c r="B21" s="2">
        <v>4</v>
      </c>
      <c r="C21" s="2">
        <v>9</v>
      </c>
      <c r="D21" s="15">
        <v>97391.5</v>
      </c>
      <c r="E21" s="4">
        <f>SUM(F21-D21)</f>
        <v>2300</v>
      </c>
      <c r="F21" s="15">
        <v>99691.5</v>
      </c>
      <c r="G21" s="36" t="s">
        <v>71</v>
      </c>
      <c r="H21" s="37"/>
      <c r="I21" s="38"/>
    </row>
    <row r="22" spans="1:9" s="9" customFormat="1" ht="80.25" customHeight="1">
      <c r="A22" s="19" t="s">
        <v>10</v>
      </c>
      <c r="B22" s="2">
        <v>4</v>
      </c>
      <c r="C22" s="2">
        <v>12</v>
      </c>
      <c r="D22" s="15">
        <v>6361.7</v>
      </c>
      <c r="E22" s="4">
        <f>SUM(F22-D22)</f>
        <v>452.40000000000055</v>
      </c>
      <c r="F22" s="15">
        <v>6814.1</v>
      </c>
      <c r="G22" s="32" t="s">
        <v>79</v>
      </c>
      <c r="H22" s="33"/>
      <c r="I22" s="33"/>
    </row>
    <row r="23" spans="1:9" s="11" customFormat="1" ht="34.5">
      <c r="A23" s="16" t="s">
        <v>44</v>
      </c>
      <c r="B23" s="5">
        <v>5</v>
      </c>
      <c r="C23" s="5">
        <v>0</v>
      </c>
      <c r="D23" s="3">
        <f>+D25+D26+D24</f>
        <v>212821.8</v>
      </c>
      <c r="E23" s="3">
        <f>+E25+E26+E24</f>
        <v>3688.899999999998</v>
      </c>
      <c r="F23" s="31">
        <f>+F24+F25+F26</f>
        <v>216510.69999999998</v>
      </c>
      <c r="G23" s="32"/>
      <c r="H23" s="33"/>
      <c r="I23" s="33"/>
    </row>
    <row r="24" spans="1:9" s="12" customFormat="1" ht="60" customHeight="1">
      <c r="A24" s="17" t="s">
        <v>53</v>
      </c>
      <c r="B24" s="2">
        <v>5</v>
      </c>
      <c r="C24" s="2">
        <v>1</v>
      </c>
      <c r="D24" s="15">
        <v>171457.4</v>
      </c>
      <c r="E24" s="4">
        <f>SUM(F24-D24)</f>
        <v>0</v>
      </c>
      <c r="F24" s="15">
        <v>171457.4</v>
      </c>
      <c r="G24" s="32"/>
      <c r="H24" s="33"/>
      <c r="I24" s="33"/>
    </row>
    <row r="25" spans="1:9" s="10" customFormat="1" ht="185.25" customHeight="1">
      <c r="A25" s="17" t="s">
        <v>14</v>
      </c>
      <c r="B25" s="2">
        <v>5</v>
      </c>
      <c r="C25" s="2">
        <v>2</v>
      </c>
      <c r="D25" s="15">
        <v>27215.9</v>
      </c>
      <c r="E25" s="4">
        <f>SUM(F25-D25)</f>
        <v>3618.899999999998</v>
      </c>
      <c r="F25" s="15">
        <v>30834.8</v>
      </c>
      <c r="G25" s="32" t="s">
        <v>72</v>
      </c>
      <c r="H25" s="33"/>
      <c r="I25" s="33"/>
    </row>
    <row r="26" spans="1:9" s="10" customFormat="1" ht="72.75" customHeight="1">
      <c r="A26" s="17" t="s">
        <v>23</v>
      </c>
      <c r="B26" s="2">
        <v>5</v>
      </c>
      <c r="C26" s="2">
        <v>3</v>
      </c>
      <c r="D26" s="15">
        <v>14148.5</v>
      </c>
      <c r="E26" s="4">
        <f>SUM(F26-D26)</f>
        <v>70</v>
      </c>
      <c r="F26" s="15">
        <v>14218.5</v>
      </c>
      <c r="G26" s="32" t="s">
        <v>78</v>
      </c>
      <c r="H26" s="33"/>
      <c r="I26" s="33"/>
    </row>
    <row r="27" spans="1:9" s="10" customFormat="1" ht="18">
      <c r="A27" s="16" t="s">
        <v>19</v>
      </c>
      <c r="B27" s="5">
        <v>6</v>
      </c>
      <c r="C27" s="5">
        <v>0</v>
      </c>
      <c r="D27" s="3">
        <f>+D28</f>
        <v>3005</v>
      </c>
      <c r="E27" s="3">
        <f>+E28</f>
        <v>0</v>
      </c>
      <c r="F27" s="31">
        <f>+F28</f>
        <v>3005</v>
      </c>
      <c r="G27" s="32"/>
      <c r="H27" s="33"/>
      <c r="I27" s="33"/>
    </row>
    <row r="28" spans="1:9" s="10" customFormat="1" ht="70.5" customHeight="1">
      <c r="A28" s="17" t="s">
        <v>9</v>
      </c>
      <c r="B28" s="2">
        <v>6</v>
      </c>
      <c r="C28" s="2">
        <v>5</v>
      </c>
      <c r="D28" s="15">
        <v>3005</v>
      </c>
      <c r="E28" s="4">
        <f>SUM(F28-D28)</f>
        <v>0</v>
      </c>
      <c r="F28" s="15">
        <v>3005</v>
      </c>
      <c r="G28" s="32" t="s">
        <v>37</v>
      </c>
      <c r="H28" s="33"/>
      <c r="I28" s="33"/>
    </row>
    <row r="29" spans="1:9" s="12" customFormat="1" ht="18">
      <c r="A29" s="16" t="s">
        <v>20</v>
      </c>
      <c r="B29" s="5">
        <v>7</v>
      </c>
      <c r="C29" s="5">
        <v>0</v>
      </c>
      <c r="D29" s="3">
        <f>+D30+D31+D33+D34+D32</f>
        <v>742847.2</v>
      </c>
      <c r="E29" s="3">
        <f>+E30+E31+E33+E34+E32</f>
        <v>11198.30000000001</v>
      </c>
      <c r="F29" s="31">
        <f>+F30+F31+F33+F34+F32</f>
        <v>754045.4999999999</v>
      </c>
      <c r="G29" s="32"/>
      <c r="H29" s="33"/>
      <c r="I29" s="33"/>
    </row>
    <row r="30" spans="1:9" s="10" customFormat="1" ht="129.75" customHeight="1">
      <c r="A30" s="17" t="s">
        <v>11</v>
      </c>
      <c r="B30" s="2">
        <v>7</v>
      </c>
      <c r="C30" s="2">
        <v>1</v>
      </c>
      <c r="D30" s="15">
        <v>260555.2</v>
      </c>
      <c r="E30" s="4">
        <f>SUM(F30-D30)</f>
        <v>5703.200000000012</v>
      </c>
      <c r="F30" s="15">
        <v>266258.4</v>
      </c>
      <c r="G30" s="32" t="s">
        <v>66</v>
      </c>
      <c r="H30" s="33"/>
      <c r="I30" s="33"/>
    </row>
    <row r="31" spans="1:9" s="13" customFormat="1" ht="111.75" customHeight="1">
      <c r="A31" s="17" t="s">
        <v>12</v>
      </c>
      <c r="B31" s="2">
        <v>7</v>
      </c>
      <c r="C31" s="2">
        <v>2</v>
      </c>
      <c r="D31" s="15">
        <v>390675.8</v>
      </c>
      <c r="E31" s="4">
        <f>SUM(F31-D31)</f>
        <v>1385</v>
      </c>
      <c r="F31" s="15">
        <v>392060.8</v>
      </c>
      <c r="G31" s="32" t="s">
        <v>64</v>
      </c>
      <c r="H31" s="33"/>
      <c r="I31" s="33"/>
    </row>
    <row r="32" spans="1:9" s="13" customFormat="1" ht="135" customHeight="1">
      <c r="A32" s="17" t="s">
        <v>59</v>
      </c>
      <c r="B32" s="2">
        <v>7</v>
      </c>
      <c r="C32" s="2">
        <v>3</v>
      </c>
      <c r="D32" s="15">
        <v>49359.5</v>
      </c>
      <c r="E32" s="4">
        <f>SUM(F32-D32)</f>
        <v>3126.699999999997</v>
      </c>
      <c r="F32" s="15">
        <v>52486.2</v>
      </c>
      <c r="G32" s="32" t="s">
        <v>65</v>
      </c>
      <c r="H32" s="33"/>
      <c r="I32" s="33"/>
    </row>
    <row r="33" spans="1:9" s="13" customFormat="1" ht="38.25" customHeight="1">
      <c r="A33" s="17" t="s">
        <v>60</v>
      </c>
      <c r="B33" s="2">
        <v>7</v>
      </c>
      <c r="C33" s="2">
        <v>7</v>
      </c>
      <c r="D33" s="15">
        <v>6464.5</v>
      </c>
      <c r="E33" s="4">
        <f>SUM(F33-D33)</f>
        <v>59.5</v>
      </c>
      <c r="F33" s="15">
        <v>6524</v>
      </c>
      <c r="G33" s="32" t="s">
        <v>64</v>
      </c>
      <c r="H33" s="33"/>
      <c r="I33" s="33"/>
    </row>
    <row r="34" spans="1:9" s="10" customFormat="1" ht="105" customHeight="1">
      <c r="A34" s="17" t="s">
        <v>45</v>
      </c>
      <c r="B34" s="2">
        <v>7</v>
      </c>
      <c r="C34" s="2">
        <v>9</v>
      </c>
      <c r="D34" s="15">
        <v>35792.2</v>
      </c>
      <c r="E34" s="4">
        <f>SUM(F34-D34)</f>
        <v>923.9000000000015</v>
      </c>
      <c r="F34" s="15">
        <v>36716.1</v>
      </c>
      <c r="G34" s="32" t="s">
        <v>74</v>
      </c>
      <c r="H34" s="33"/>
      <c r="I34" s="33"/>
    </row>
    <row r="35" spans="1:9" s="10" customFormat="1" ht="18">
      <c r="A35" s="16" t="s">
        <v>46</v>
      </c>
      <c r="B35" s="5">
        <v>8</v>
      </c>
      <c r="C35" s="5">
        <v>0</v>
      </c>
      <c r="D35" s="3">
        <f>SUM(D36:D37)</f>
        <v>32877.6</v>
      </c>
      <c r="E35" s="3">
        <f>+E36+E37</f>
        <v>224</v>
      </c>
      <c r="F35" s="31">
        <f>+F36+F37</f>
        <v>33101.6</v>
      </c>
      <c r="G35" s="32"/>
      <c r="H35" s="33"/>
      <c r="I35" s="33"/>
    </row>
    <row r="36" spans="1:9" s="13" customFormat="1" ht="95.25" customHeight="1">
      <c r="A36" s="17" t="s">
        <v>47</v>
      </c>
      <c r="B36" s="2">
        <v>8</v>
      </c>
      <c r="C36" s="2">
        <v>1</v>
      </c>
      <c r="D36" s="15">
        <v>21835.5</v>
      </c>
      <c r="E36" s="4">
        <f>SUM(F36-D36)</f>
        <v>0</v>
      </c>
      <c r="F36" s="15">
        <v>21835.5</v>
      </c>
      <c r="G36" s="35"/>
      <c r="H36" s="35"/>
      <c r="I36" s="32"/>
    </row>
    <row r="37" spans="1:9" s="9" customFormat="1" ht="203.25" customHeight="1">
      <c r="A37" s="17" t="s">
        <v>28</v>
      </c>
      <c r="B37" s="2">
        <v>8</v>
      </c>
      <c r="C37" s="2">
        <v>4</v>
      </c>
      <c r="D37" s="15">
        <v>11042.1</v>
      </c>
      <c r="E37" s="4">
        <f>SUM(F37-D37)</f>
        <v>224</v>
      </c>
      <c r="F37" s="15">
        <f>11042.1+224</f>
        <v>11266.1</v>
      </c>
      <c r="G37" s="33" t="s">
        <v>80</v>
      </c>
      <c r="H37" s="33"/>
      <c r="I37" s="33"/>
    </row>
    <row r="38" spans="1:9" s="7" customFormat="1" ht="18">
      <c r="A38" s="16" t="s">
        <v>29</v>
      </c>
      <c r="B38" s="5">
        <v>9</v>
      </c>
      <c r="C38" s="5">
        <v>0</v>
      </c>
      <c r="D38" s="3">
        <f>+D40+D41+D39</f>
        <v>5785.8</v>
      </c>
      <c r="E38" s="3">
        <f>+E40+E41+E39</f>
        <v>0</v>
      </c>
      <c r="F38" s="31">
        <f>+F40+F41+F39</f>
        <v>5785.8</v>
      </c>
      <c r="G38" s="32"/>
      <c r="H38" s="33"/>
      <c r="I38" s="33"/>
    </row>
    <row r="39" spans="1:9" s="12" customFormat="1" ht="57" customHeight="1">
      <c r="A39" s="17" t="s">
        <v>57</v>
      </c>
      <c r="B39" s="2">
        <v>9</v>
      </c>
      <c r="C39" s="2">
        <v>2</v>
      </c>
      <c r="D39" s="15">
        <v>4252</v>
      </c>
      <c r="E39" s="4">
        <f>SUM(F39-D39)</f>
        <v>0</v>
      </c>
      <c r="F39" s="15">
        <v>4252</v>
      </c>
      <c r="G39" s="32"/>
      <c r="H39" s="33"/>
      <c r="I39" s="33"/>
    </row>
    <row r="40" spans="1:9" s="13" customFormat="1" ht="36">
      <c r="A40" s="17" t="s">
        <v>39</v>
      </c>
      <c r="B40" s="2">
        <v>9</v>
      </c>
      <c r="C40" s="2">
        <v>7</v>
      </c>
      <c r="D40" s="15">
        <v>233.8</v>
      </c>
      <c r="E40" s="4">
        <f>SUM(F40-D40)</f>
        <v>0</v>
      </c>
      <c r="F40" s="15">
        <v>233.8</v>
      </c>
      <c r="G40" s="32"/>
      <c r="H40" s="33"/>
      <c r="I40" s="33"/>
    </row>
    <row r="41" spans="1:9" s="10" customFormat="1" ht="48" customHeight="1">
      <c r="A41" s="17" t="s">
        <v>30</v>
      </c>
      <c r="B41" s="2">
        <v>9</v>
      </c>
      <c r="C41" s="2">
        <v>9</v>
      </c>
      <c r="D41" s="15">
        <v>1300</v>
      </c>
      <c r="E41" s="4">
        <f>SUM(F41-D41)</f>
        <v>0</v>
      </c>
      <c r="F41" s="15">
        <v>1300</v>
      </c>
      <c r="G41" s="32"/>
      <c r="H41" s="33"/>
      <c r="I41" s="33"/>
    </row>
    <row r="42" spans="1:9" s="10" customFormat="1" ht="18">
      <c r="A42" s="16" t="s">
        <v>21</v>
      </c>
      <c r="B42" s="5">
        <v>10</v>
      </c>
      <c r="C42" s="5">
        <v>0</v>
      </c>
      <c r="D42" s="3">
        <f>+D43+D44+D45+D46</f>
        <v>86420.20000000001</v>
      </c>
      <c r="E42" s="3">
        <f>+E43+E44+E45+E46</f>
        <v>120</v>
      </c>
      <c r="F42" s="31">
        <f>+F43+F44+F45+F46</f>
        <v>86540.20000000001</v>
      </c>
      <c r="G42" s="32"/>
      <c r="H42" s="33"/>
      <c r="I42" s="33"/>
    </row>
    <row r="43" spans="1:9" s="10" customFormat="1" ht="27.75" customHeight="1">
      <c r="A43" s="17" t="s">
        <v>3</v>
      </c>
      <c r="B43" s="2">
        <v>10</v>
      </c>
      <c r="C43" s="2">
        <v>1</v>
      </c>
      <c r="D43" s="15">
        <v>5500.6</v>
      </c>
      <c r="E43" s="4">
        <f>SUM(F43-D43)</f>
        <v>0</v>
      </c>
      <c r="F43" s="15">
        <v>5500.6</v>
      </c>
      <c r="G43" s="32" t="s">
        <v>37</v>
      </c>
      <c r="H43" s="33"/>
      <c r="I43" s="33"/>
    </row>
    <row r="44" spans="1:9" s="9" customFormat="1" ht="80.25" customHeight="1">
      <c r="A44" s="17" t="s">
        <v>0</v>
      </c>
      <c r="B44" s="2">
        <v>10</v>
      </c>
      <c r="C44" s="2">
        <v>3</v>
      </c>
      <c r="D44" s="15">
        <v>67187.8</v>
      </c>
      <c r="E44" s="4">
        <f>SUM(F44-D44)</f>
        <v>120</v>
      </c>
      <c r="F44" s="15">
        <v>67307.8</v>
      </c>
      <c r="G44" s="32" t="s">
        <v>77</v>
      </c>
      <c r="H44" s="33"/>
      <c r="I44" s="33"/>
    </row>
    <row r="45" spans="1:9" s="10" customFormat="1" ht="49.5" customHeight="1">
      <c r="A45" s="17" t="s">
        <v>13</v>
      </c>
      <c r="B45" s="2">
        <v>10</v>
      </c>
      <c r="C45" s="2">
        <v>4</v>
      </c>
      <c r="D45" s="15">
        <v>13231.8</v>
      </c>
      <c r="E45" s="4">
        <f>SUM(F45-D45)</f>
        <v>0</v>
      </c>
      <c r="F45" s="15">
        <v>13231.8</v>
      </c>
      <c r="G45" s="32" t="s">
        <v>37</v>
      </c>
      <c r="H45" s="33"/>
      <c r="I45" s="33"/>
    </row>
    <row r="46" spans="1:9" s="10" customFormat="1" ht="50.25" customHeight="1">
      <c r="A46" s="17" t="s">
        <v>1</v>
      </c>
      <c r="B46" s="2">
        <v>10</v>
      </c>
      <c r="C46" s="2">
        <v>6</v>
      </c>
      <c r="D46" s="15">
        <v>500</v>
      </c>
      <c r="E46" s="4">
        <f>SUM(F46-D46)</f>
        <v>0</v>
      </c>
      <c r="F46" s="15">
        <v>500</v>
      </c>
      <c r="G46" s="32" t="s">
        <v>37</v>
      </c>
      <c r="H46" s="33"/>
      <c r="I46" s="33"/>
    </row>
    <row r="47" spans="1:9" s="10" customFormat="1" ht="45" customHeight="1">
      <c r="A47" s="16" t="s">
        <v>31</v>
      </c>
      <c r="B47" s="5">
        <v>11</v>
      </c>
      <c r="C47" s="5">
        <v>0</v>
      </c>
      <c r="D47" s="3">
        <f>+D48+D49</f>
        <v>1864.8</v>
      </c>
      <c r="E47" s="3">
        <f>+E48+E49</f>
        <v>0</v>
      </c>
      <c r="F47" s="31">
        <f>+F48+F49</f>
        <v>1864.8</v>
      </c>
      <c r="G47" s="32"/>
      <c r="H47" s="33"/>
      <c r="I47" s="33"/>
    </row>
    <row r="48" spans="1:9" s="10" customFormat="1" ht="84" customHeight="1">
      <c r="A48" s="17" t="s">
        <v>32</v>
      </c>
      <c r="B48" s="2">
        <v>11</v>
      </c>
      <c r="C48" s="2">
        <v>2</v>
      </c>
      <c r="D48" s="15">
        <v>824.8</v>
      </c>
      <c r="E48" s="4">
        <f>SUM(F48-D48)</f>
        <v>0</v>
      </c>
      <c r="F48" s="15">
        <v>824.8</v>
      </c>
      <c r="G48" s="32" t="s">
        <v>37</v>
      </c>
      <c r="H48" s="33"/>
      <c r="I48" s="33"/>
    </row>
    <row r="49" spans="1:9" s="10" customFormat="1" ht="18">
      <c r="A49" s="17" t="s">
        <v>33</v>
      </c>
      <c r="B49" s="2">
        <v>11</v>
      </c>
      <c r="C49" s="2">
        <v>3</v>
      </c>
      <c r="D49" s="15">
        <v>1040</v>
      </c>
      <c r="E49" s="4">
        <f>SUM(F49-D49)</f>
        <v>0</v>
      </c>
      <c r="F49" s="15">
        <v>1040</v>
      </c>
      <c r="G49" s="32"/>
      <c r="H49" s="33"/>
      <c r="I49" s="33"/>
    </row>
    <row r="50" spans="1:9" s="10" customFormat="1" ht="57" customHeight="1">
      <c r="A50" s="16" t="s">
        <v>34</v>
      </c>
      <c r="B50" s="5">
        <v>13</v>
      </c>
      <c r="C50" s="5">
        <v>0</v>
      </c>
      <c r="D50" s="3">
        <f>+D51</f>
        <v>2000</v>
      </c>
      <c r="E50" s="3">
        <f>+E51</f>
        <v>-718.8</v>
      </c>
      <c r="F50" s="31">
        <f>+F51</f>
        <v>1281.2</v>
      </c>
      <c r="G50" s="32"/>
      <c r="H50" s="34"/>
      <c r="I50" s="34"/>
    </row>
    <row r="51" spans="1:9" s="10" customFormat="1" ht="51" customHeight="1">
      <c r="A51" s="17" t="s">
        <v>48</v>
      </c>
      <c r="B51" s="2">
        <v>13</v>
      </c>
      <c r="C51" s="2">
        <v>1</v>
      </c>
      <c r="D51" s="4">
        <v>2000</v>
      </c>
      <c r="E51" s="4">
        <f>SUM(F51-D51)</f>
        <v>-718.8</v>
      </c>
      <c r="F51" s="15">
        <v>1281.2</v>
      </c>
      <c r="G51" s="32" t="s">
        <v>75</v>
      </c>
      <c r="H51" s="33"/>
      <c r="I51" s="33"/>
    </row>
    <row r="52" spans="1:9" s="9" customFormat="1" ht="121.5">
      <c r="A52" s="16" t="s">
        <v>49</v>
      </c>
      <c r="B52" s="5">
        <v>14</v>
      </c>
      <c r="C52" s="5">
        <v>0</v>
      </c>
      <c r="D52" s="3">
        <f>+D53+D54</f>
        <v>57660.6</v>
      </c>
      <c r="E52" s="3">
        <f>+E53+E54</f>
        <v>-219.09999999999854</v>
      </c>
      <c r="F52" s="31">
        <f>+F53+F54</f>
        <v>57441.5</v>
      </c>
      <c r="G52" s="32"/>
      <c r="H52" s="33"/>
      <c r="I52" s="33"/>
    </row>
    <row r="53" spans="1:9" s="10" customFormat="1" ht="72">
      <c r="A53" s="17" t="s">
        <v>50</v>
      </c>
      <c r="B53" s="2">
        <v>14</v>
      </c>
      <c r="C53" s="2">
        <v>1</v>
      </c>
      <c r="D53" s="15">
        <v>36747</v>
      </c>
      <c r="E53" s="4">
        <f>SUM(F53-D53)</f>
        <v>-219.09999999999854</v>
      </c>
      <c r="F53" s="15">
        <v>36527.9</v>
      </c>
      <c r="G53" s="32" t="s">
        <v>70</v>
      </c>
      <c r="H53" s="33"/>
      <c r="I53" s="33"/>
    </row>
    <row r="54" spans="1:9" s="10" customFormat="1" ht="57" customHeight="1">
      <c r="A54" s="17" t="s">
        <v>51</v>
      </c>
      <c r="B54" s="2">
        <v>14</v>
      </c>
      <c r="C54" s="2">
        <v>2</v>
      </c>
      <c r="D54" s="15">
        <v>20913.6</v>
      </c>
      <c r="E54" s="4">
        <f>SUM(F54-D54)</f>
        <v>0</v>
      </c>
      <c r="F54" s="15">
        <v>20913.6</v>
      </c>
      <c r="G54" s="32"/>
      <c r="H54" s="33"/>
      <c r="I54" s="33"/>
    </row>
    <row r="55" spans="1:9" s="10" customFormat="1" ht="18">
      <c r="A55" s="20" t="s">
        <v>52</v>
      </c>
      <c r="B55" s="21"/>
      <c r="C55" s="22"/>
      <c r="D55" s="23">
        <f>+D5+D14+D17+D23+D27+D29+D35+D38+D42+D47+D50+D52</f>
        <v>1363371.3</v>
      </c>
      <c r="E55" s="23">
        <f>+E5+E14+E17+E23+E27+E29+E35+E38+E42+E47+E50+E52</f>
        <v>19834.000000000007</v>
      </c>
      <c r="F55" s="23">
        <f>+F5+F14+F17+F23+F27+F29+F35+F38+F42+F47+F50+F52</f>
        <v>1383205.2999999998</v>
      </c>
      <c r="G55" s="32"/>
      <c r="H55" s="33"/>
      <c r="I55" s="33"/>
    </row>
    <row r="56" spans="6:9" s="1" customFormat="1" ht="17.25">
      <c r="F56" s="1" t="s">
        <v>37</v>
      </c>
      <c r="G56" s="27"/>
      <c r="H56" s="27"/>
      <c r="I56" s="27"/>
    </row>
    <row r="57" spans="7:9" s="1" customFormat="1" ht="17.25">
      <c r="G57" s="27"/>
      <c r="H57" s="27"/>
      <c r="I57" s="27"/>
    </row>
    <row r="62" ht="17.25">
      <c r="D62" t="s">
        <v>56</v>
      </c>
    </row>
  </sheetData>
  <sheetProtection/>
  <mergeCells count="54">
    <mergeCell ref="G11:I11"/>
    <mergeCell ref="G8:I8"/>
    <mergeCell ref="G29:I29"/>
    <mergeCell ref="G31:I31"/>
    <mergeCell ref="G30:I30"/>
    <mergeCell ref="G24:I24"/>
    <mergeCell ref="E1:I1"/>
    <mergeCell ref="A2:I2"/>
    <mergeCell ref="G4:I4"/>
    <mergeCell ref="G5:I5"/>
    <mergeCell ref="G13:I13"/>
    <mergeCell ref="G6:I6"/>
    <mergeCell ref="G12:I12"/>
    <mergeCell ref="G7:I7"/>
    <mergeCell ref="G10:I10"/>
    <mergeCell ref="G9:I9"/>
    <mergeCell ref="G39:I39"/>
    <mergeCell ref="G32:I32"/>
    <mergeCell ref="G20:I20"/>
    <mergeCell ref="G27:I27"/>
    <mergeCell ref="G16:I16"/>
    <mergeCell ref="G33:I33"/>
    <mergeCell ref="G21:I21"/>
    <mergeCell ref="G26:I26"/>
    <mergeCell ref="G53:I53"/>
    <mergeCell ref="G35:I35"/>
    <mergeCell ref="G49:I49"/>
    <mergeCell ref="G38:I38"/>
    <mergeCell ref="G36:I36"/>
    <mergeCell ref="G14:I14"/>
    <mergeCell ref="G23:I23"/>
    <mergeCell ref="G19:I19"/>
    <mergeCell ref="G17:I17"/>
    <mergeCell ref="G15:I15"/>
    <mergeCell ref="G55:I55"/>
    <mergeCell ref="G22:I22"/>
    <mergeCell ref="G47:I47"/>
    <mergeCell ref="G42:I42"/>
    <mergeCell ref="G45:I45"/>
    <mergeCell ref="G41:I41"/>
    <mergeCell ref="G48:I48"/>
    <mergeCell ref="G51:I51"/>
    <mergeCell ref="G54:I54"/>
    <mergeCell ref="G43:I43"/>
    <mergeCell ref="G52:I52"/>
    <mergeCell ref="G50:I50"/>
    <mergeCell ref="G28:I28"/>
    <mergeCell ref="G34:I34"/>
    <mergeCell ref="G18:I18"/>
    <mergeCell ref="G25:I25"/>
    <mergeCell ref="G44:I44"/>
    <mergeCell ref="G40:I40"/>
    <mergeCell ref="G46:I46"/>
    <mergeCell ref="G37:I37"/>
  </mergeCells>
  <printOptions/>
  <pageMargins left="0.15748031496062992" right="0.15748031496062992" top="0.4330708661417323" bottom="0.15748031496062992" header="0.15748031496062992" footer="0.15748031496062992"/>
  <pageSetup fitToHeight="6"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В-Устюг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Программист</dc:creator>
  <cp:keywords/>
  <dc:description/>
  <cp:lastModifiedBy>ё</cp:lastModifiedBy>
  <cp:lastPrinted>2017-06-23T10:50:49Z</cp:lastPrinted>
  <dcterms:created xsi:type="dcterms:W3CDTF">1999-06-08T04:12:56Z</dcterms:created>
  <dcterms:modified xsi:type="dcterms:W3CDTF">2017-07-04T12:56:40Z</dcterms:modified>
  <cp:category/>
  <cp:version/>
  <cp:contentType/>
  <cp:contentStatus/>
</cp:coreProperties>
</file>